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47" documentId="8_{18C983F9-4080-4FB7-81CE-42548247934C}" xr6:coauthVersionLast="47" xr6:coauthVersionMax="47" xr10:uidLastSave="{8D91DB4F-36F6-480C-9DEA-A793BD25A2D2}"/>
  <bookViews>
    <workbookView xWindow="-108" yWindow="-108" windowWidth="23256" windowHeight="12576" activeTab="3" xr2:uid="{00000000-000D-0000-FFFF-FFFF00000000}"/>
  </bookViews>
  <sheets>
    <sheet name="t1" sheetId="5" r:id="rId1"/>
    <sheet name="f1" sheetId="4" r:id="rId2"/>
    <sheet name="t2" sheetId="6" r:id="rId3"/>
    <sheet name="f2" sheetId="12" r:id="rId4"/>
    <sheet name="f3" sheetId="2" r:id="rId5"/>
    <sheet name="f4" sheetId="3" r:id="rId6"/>
    <sheet name="t3" sheetId="11" r:id="rId7"/>
    <sheet name="t4" sheetId="10" r:id="rId8"/>
    <sheet name="t5" sheetId="9" r:id="rId9"/>
    <sheet name="Incendi_dati" sheetId="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9" l="1"/>
  <c r="F15" i="9"/>
  <c r="E15" i="9"/>
  <c r="F13" i="9"/>
  <c r="E13" i="9"/>
  <c r="F12" i="9"/>
  <c r="E12" i="9"/>
  <c r="F11" i="9"/>
  <c r="E11" i="9"/>
  <c r="F10" i="9"/>
  <c r="E10" i="9"/>
  <c r="F8" i="9"/>
  <c r="E8" i="9"/>
  <c r="D11" i="3"/>
  <c r="G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4" i="1"/>
  <c r="G35" i="2"/>
  <c r="F35" i="2"/>
  <c r="C36" i="2"/>
  <c r="C34" i="2"/>
  <c r="F31" i="2" l="1"/>
  <c r="G30" i="2" l="1"/>
  <c r="F30" i="2" s="1"/>
  <c r="G29" i="2" l="1"/>
  <c r="F29" i="2" s="1"/>
  <c r="F28" i="2"/>
  <c r="G21" i="2"/>
  <c r="F21" i="2"/>
  <c r="F19" i="2"/>
</calcChain>
</file>

<file path=xl/sharedStrings.xml><?xml version="1.0" encoding="utf-8"?>
<sst xmlns="http://schemas.openxmlformats.org/spreadsheetml/2006/main" count="221" uniqueCount="188">
  <si>
    <t>Superficie</t>
  </si>
  <si>
    <t>Anno</t>
  </si>
  <si>
    <t>Bosco (ha)</t>
  </si>
  <si>
    <t>Numero di incendi</t>
  </si>
  <si>
    <t>Media (Ha/N incendi)</t>
  </si>
  <si>
    <t>(Ha)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</si>
  <si>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</si>
  <si>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</si>
  <si>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</si>
  <si>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</si>
  <si>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</si>
  <si>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</si>
  <si>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</si>
  <si>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</si>
  <si>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</si>
  <si>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</si>
  <si>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</si>
  <si>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</si>
  <si>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</si>
  <si>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</si>
  <si>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</si>
  <si>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</si>
  <si>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</si>
  <si>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</si>
  <si>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media (boscata + non boscata) dal 2000 al 2018</t>
  </si>
  <si>
    <t>totale superficie</t>
  </si>
  <si>
    <t>Regione</t>
  </si>
  <si>
    <t>Superficie boscata perimetrata (in ha)</t>
  </si>
  <si>
    <t>Superficie non boscata perimetrata (in ha)</t>
  </si>
  <si>
    <t>Superficie TOTALE perimetrata (in ha)</t>
  </si>
  <si>
    <t>media sup. percorsa da incendi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</si>
  <si>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</si>
  <si>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</si>
  <si>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</si>
  <si>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</si>
  <si>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</si>
  <si>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</si>
  <si>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</si>
  <si>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</si>
  <si>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</si>
  <si>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</si>
  <si>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</si>
  <si>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</si>
  <si>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</si>
  <si>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</si>
  <si>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</si>
  <si>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</si>
  <si>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</si>
  <si>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Valla d'Aosta</t>
  </si>
  <si>
    <t>VENETO</t>
  </si>
  <si>
    <t>P.A. Bolzano</t>
  </si>
  <si>
    <t>P.A. Trentino</t>
  </si>
  <si>
    <t>Totale complessivo</t>
  </si>
  <si>
    <t>Altre terre boscate (ha)</t>
  </si>
  <si>
    <t>Superficie percorsa dal fuoco e numero di incendi dal 1970 al 2021</t>
  </si>
  <si>
    <t>Num. INCENDI (dal 01-01-2021 al 31-12-2021)</t>
  </si>
  <si>
    <t>ANNO 2021</t>
  </si>
  <si>
    <t>Regioni</t>
  </si>
  <si>
    <t>Bosco</t>
  </si>
  <si>
    <t>(ha)</t>
  </si>
  <si>
    <t>Altre terre boscate</t>
  </si>
  <si>
    <t>Superficie forestale totale</t>
  </si>
  <si>
    <t>Indice di boscosità</t>
  </si>
  <si>
    <t>Piemonte</t>
  </si>
  <si>
    <t>Valle d’Aosta</t>
  </si>
  <si>
    <t>Lombardia</t>
  </si>
  <si>
    <t>Alto Adige</t>
  </si>
  <si>
    <t>Trentino</t>
  </si>
  <si>
    <t>Veneto</t>
  </si>
  <si>
    <t>Friuli V.G.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</si>
  <si>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</si>
  <si>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</si>
  <si>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</si>
  <si>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</si>
  <si>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</si>
  <si>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</si>
  <si>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</si>
  <si>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</si>
  <si>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</si>
  <si>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</si>
  <si>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</si>
  <si>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</si>
  <si>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</si>
  <si>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Italia</t>
  </si>
  <si>
    <t>INFC2015</t>
  </si>
  <si>
    <t>INFC2005</t>
  </si>
  <si>
    <t>Bosco INFC2005</t>
  </si>
  <si>
    <t>Altre terre boscate INFC2005</t>
  </si>
  <si>
    <t>Indice di boscosità INFC2005</t>
  </si>
  <si>
    <t>Bosco INFC2015</t>
  </si>
  <si>
    <t>Altre terre boscate INFC2015</t>
  </si>
  <si>
    <t>Indice di boscosità INFC2015</t>
  </si>
  <si>
    <t>Argomento del DM</t>
  </si>
  <si>
    <t>Articolo TUFF</t>
  </si>
  <si>
    <t>Stato</t>
  </si>
  <si>
    <t>Strategia Forestale Nazionale</t>
  </si>
  <si>
    <t>Art. 6, comma 1</t>
  </si>
  <si>
    <t>D.M. n. 677064 del 24 dicembre 2021</t>
  </si>
  <si>
    <t>Pianificazione forestale</t>
  </si>
  <si>
    <t>Art. 6, comma 7</t>
  </si>
  <si>
    <t>D.M. n. 563765 del 28 ottobre 2021</t>
  </si>
  <si>
    <t>Pubblicato in G.U. n.289 del 4-12-2021</t>
  </si>
  <si>
    <t>Ripristino aree ex agricole</t>
  </si>
  <si>
    <t>Art. 7, comma 11</t>
  </si>
  <si>
    <t>D.M. 12 agosto 2021</t>
  </si>
  <si>
    <t>Pubblicato in G.U. n.241 del 8-10-2021</t>
  </si>
  <si>
    <t>Gestione forestale nelle aree Art. 136 D.Lgs 42/2004</t>
  </si>
  <si>
    <t>Art. 7, comma 12</t>
  </si>
  <si>
    <t>In fase di redazione</t>
  </si>
  <si>
    <t>Esonero dagli interventi compensativi</t>
  </si>
  <si>
    <t>Art. 8, comma 8</t>
  </si>
  <si>
    <t>D.M. n. 9219119 del 7 ottobre 2020</t>
  </si>
  <si>
    <t>Pubblicato in G.U. n.256 del 16-10-2020</t>
  </si>
  <si>
    <t>Viabilità forestale</t>
  </si>
  <si>
    <t>Art. 9, comma 2</t>
  </si>
  <si>
    <t>D.M. 28 ottobre 2021</t>
  </si>
  <si>
    <t>Pubblicato in G.U. n.286 del 1-12-2021</t>
  </si>
  <si>
    <t>Albi regionali imprese forestali</t>
  </si>
  <si>
    <t>Art. 10, comma 8 a)</t>
  </si>
  <si>
    <t>D.M. n. 4470 del 29 aprile 2020</t>
  </si>
  <si>
    <t>Pubblicato in G.U. n.121 del 12-5-2020</t>
  </si>
  <si>
    <t>Formazione operatori forestali</t>
  </si>
  <si>
    <t>Art. 10, comma 8 b)</t>
  </si>
  <si>
    <t>D.M. n. 4472 del 29 aprile 2020</t>
  </si>
  <si>
    <t>Boschi vetusti</t>
  </si>
  <si>
    <t>Art. 7, comma 13 bis</t>
  </si>
  <si>
    <t>D.M. n. 608943 del 18/11/2021</t>
  </si>
  <si>
    <t>Pubblicato in G.U. n.303 del 22-12-2021</t>
  </si>
  <si>
    <t>Fonte: FAOSTAT, 2021.</t>
  </si>
  <si>
    <t xml:space="preserve">Pellet ed altri agglomerati in legno (t) </t>
  </si>
  <si>
    <t xml:space="preserve">Pasta di legno (t) </t>
  </si>
  <si>
    <t>(migliaia di tonnellate)</t>
  </si>
  <si>
    <t>Produzione interna</t>
  </si>
  <si>
    <t>Importazioni</t>
  </si>
  <si>
    <t>Esportazioni</t>
  </si>
  <si>
    <t>Saldo</t>
  </si>
  <si>
    <t xml:space="preserve">Consumo apparente </t>
  </si>
  <si>
    <t>Var. % 2021/20</t>
  </si>
  <si>
    <t>produzione</t>
  </si>
  <si>
    <t>importazioni</t>
  </si>
  <si>
    <t>esportazioni</t>
  </si>
  <si>
    <t>consumo apparente</t>
  </si>
  <si>
    <t>Settore carta</t>
  </si>
  <si>
    <t>di cui</t>
  </si>
  <si>
    <t>Carte per usi grafici</t>
  </si>
  <si>
    <t>Carte per uso domestico e sanitario</t>
  </si>
  <si>
    <t>Carte e cartoni per imballaggio</t>
  </si>
  <si>
    <t xml:space="preserve"> Altre carte e cartoni</t>
  </si>
  <si>
    <t>Paste di legno per carta</t>
  </si>
  <si>
    <t>Carta da riciclare</t>
  </si>
  <si>
    <t>Fonte: dati Assocarta, 2022.</t>
  </si>
  <si>
    <t>1.600.000*</t>
  </si>
  <si>
    <t>4.350.000*</t>
  </si>
  <si>
    <t>* dati provvisori non ancora confermati.</t>
  </si>
  <si>
    <t>Tab. 8.3 – Produzioni dei principali prodotti legnosi in Italia</t>
  </si>
  <si>
    <t>Tab. 8.4 – Importazione dei prodotti legnosi in Italia</t>
  </si>
  <si>
    <t>P.A. Trento</t>
  </si>
  <si>
    <t>Emilia-Romagna</t>
  </si>
  <si>
    <t>Tab. 8.1 - Estensione di bosco e altre terre boscate e superficie forestale totale</t>
  </si>
  <si>
    <t>(%)</t>
  </si>
  <si>
    <t>Fig. 8.1 – Sintesi dei dati di superfici forestale regionale e indice di boscosità</t>
  </si>
  <si>
    <t>Tab. 8.2. Decreti attuativi previsti dal d.lgs. 34 del 2018 volti a rendere concreta, innovativa e unitaria la politica forestale nazionale (30/06/2022)</t>
  </si>
  <si>
    <t>Fonte: elaborazione Crea su dati NIAB</t>
  </si>
  <si>
    <t>Fig. 8.3 - Superficie percorsa dal fuoco e numero di incendi dal 1970 al 2021</t>
  </si>
  <si>
    <t>Fig. 8.2 – Schema di sintesi della Strategia Forestale Nazionale</t>
  </si>
  <si>
    <r>
      <t>Cippato, particelle e residui di legno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</si>
  <si>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r>
      <t>Segati (incluse traversine ferroviarie)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</si>
  <si>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r>
      <t>Pannelli a base di legno, Sfogliati e tranciati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</si>
  <si>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r>
      <t>Cippato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</si>
  <si>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t>Superficie Totale (HA)</t>
  </si>
  <si>
    <t>Superficie totale (ha)</t>
  </si>
  <si>
    <t>&lt; 1 ha</t>
  </si>
  <si>
    <t>1 - 5 ha</t>
  </si>
  <si>
    <t>5 - 50 ha</t>
  </si>
  <si>
    <t>50 - 100 ha</t>
  </si>
  <si>
    <t>100 - 500 ha</t>
  </si>
  <si>
    <t>&gt; 500 ha</t>
  </si>
  <si>
    <r>
      <t>Raccolta apparente</t>
    </r>
    <r>
      <rPr>
        <vertAlign val="superscript"/>
        <sz val="10"/>
        <rFont val="Calibri"/>
        <family val="2"/>
        <scheme val="minor"/>
      </rPr>
      <t>1</t>
    </r>
  </si>
  <si>
    <r>
      <t>Consumo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</si>
  <si>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indexed="8"/>
        <rFont val="Calibri"/>
        <family val="2"/>
        <scheme val="minor"/>
      </rPr>
      <t>Raccolta apparente = Consumo-Import+Export.</t>
    </r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</si>
  <si>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indexed="8"/>
        <rFont val="Calibri"/>
        <family val="2"/>
        <scheme val="minor"/>
      </rPr>
      <t>Dati rilevati da ISTAT presso le cartiere.</t>
    </r>
  </si>
  <si>
    <t>Classe</t>
  </si>
  <si>
    <t>Numero Incendi</t>
  </si>
  <si>
    <t>Percentuale</t>
  </si>
  <si>
    <t>TOTALE</t>
  </si>
  <si>
    <r>
      <t xml:space="preserve">Pubblicato in G.U. </t>
    </r>
    <r>
      <rPr>
        <sz val="10"/>
        <color rgb="FF000000"/>
        <rFont val="Calibri"/>
        <family val="2"/>
        <scheme val="minor"/>
      </rPr>
      <t>n.33 del 09-02-2022</t>
    </r>
  </si>
  <si>
    <t>Fonte: elaborazione su dati INFC2005 e INFC2015.</t>
  </si>
  <si>
    <r>
      <t xml:space="preserve">Tab. 8.5 - </t>
    </r>
    <r>
      <rPr>
        <i/>
        <sz val="10"/>
        <rFont val="Calibri"/>
        <family val="2"/>
        <scheme val="minor"/>
      </rPr>
      <t>Produzione, importazione, esportazione e consumo apparente del settore carta, paste di legno e carta da riciclare in Italia - 2021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</si>
</sst>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_-;\-* #,##0.0_-;_-* \-??_-;_-@_-"/>
    <numFmt numFmtId="165" formatCode="#,##0.0"/>
    <numFmt numFmtId="166" formatCode="0.0%"/>
    <numFmt numFmtId="167" formatCode="0.0"/>
    <numFmt numFmtId="168" formatCode="_-&quot;€&quot;\ * #,##0.00_-;\-&quot;€&quot;\ * #,##0.00_-;_-&quot;€&quot;\ * &quot;-&quot;??_-;_-@_-"/>
    <numFmt numFmtId="169" formatCode="_-* #,##0\ _€_-;\-* #,##0\ _€_-;_-* &quot;-&quot;??\ _€_-;_-@_-"/>
    <numFmt numFmtId="170" formatCode="0.0_ ;\-0.0\ "/>
    <numFmt numFmtId="171" formatCode="_-* #,##0.0_-;\-* #,##0.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F141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699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</cellStyleXfs>
  <cellXfs count="116">
    <xf numFmtId="0" fontId="0" fillId="0" borderId="0" xfId="0"/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 wrapText="1"/>
    </xf>
    <xf numFmtId="0" fontId="9" fillId="0" borderId="0" xfId="5" applyNumberFormat="1" applyFont="1" applyFill="1" applyAlignment="1">
      <alignment horizontal="left"/>
    </xf>
    <xf numFmtId="0" fontId="10" fillId="0" borderId="0" xfId="6" applyFont="1"/>
    <xf numFmtId="49" fontId="9" fillId="0" borderId="25" xfId="5" applyNumberFormat="1" applyFont="1" applyFill="1" applyBorder="1" applyAlignment="1">
      <alignment horizontal="right"/>
    </xf>
    <xf numFmtId="43" fontId="9" fillId="0" borderId="26" xfId="5" applyFont="1" applyFill="1" applyBorder="1" applyAlignment="1">
      <alignment wrapText="1"/>
    </xf>
    <xf numFmtId="0" fontId="9" fillId="0" borderId="0" xfId="6" applyFont="1" applyAlignment="1">
      <alignment wrapText="1"/>
    </xf>
    <xf numFmtId="168" fontId="9" fillId="0" borderId="25" xfId="7" applyFont="1" applyFill="1" applyBorder="1" applyAlignment="1">
      <alignment horizontal="center" vertical="center" wrapText="1"/>
    </xf>
    <xf numFmtId="43" fontId="9" fillId="0" borderId="26" xfId="5" applyFont="1" applyFill="1" applyBorder="1"/>
    <xf numFmtId="43" fontId="9" fillId="0" borderId="0" xfId="5" applyFont="1" applyFill="1" applyBorder="1"/>
    <xf numFmtId="49" fontId="9" fillId="0" borderId="0" xfId="5" applyNumberFormat="1" applyFont="1" applyFill="1" applyBorder="1" applyAlignment="1">
      <alignment horizontal="right"/>
    </xf>
    <xf numFmtId="49" fontId="9" fillId="0" borderId="0" xfId="5" applyNumberFormat="1" applyFont="1" applyFill="1" applyBorder="1" applyAlignment="1">
      <alignment horizontal="center" vertical="center" wrapText="1"/>
    </xf>
    <xf numFmtId="169" fontId="9" fillId="0" borderId="0" xfId="4" applyNumberFormat="1" applyFont="1" applyFill="1" applyBorder="1"/>
    <xf numFmtId="169" fontId="9" fillId="0" borderId="0" xfId="4" applyNumberFormat="1" applyFont="1" applyFill="1" applyBorder="1" applyAlignment="1">
      <alignment horizontal="right"/>
    </xf>
    <xf numFmtId="3" fontId="9" fillId="0" borderId="0" xfId="5" applyNumberFormat="1" applyFont="1" applyFill="1" applyBorder="1" applyAlignment="1">
      <alignment horizontal="right"/>
    </xf>
    <xf numFmtId="170" fontId="11" fillId="0" borderId="0" xfId="5" applyNumberFormat="1" applyFont="1" applyFill="1" applyBorder="1" applyAlignment="1">
      <alignment horizontal="right"/>
    </xf>
    <xf numFmtId="170" fontId="11" fillId="0" borderId="0" xfId="5" applyNumberFormat="1" applyFont="1" applyFill="1" applyBorder="1" applyAlignment="1"/>
    <xf numFmtId="43" fontId="11" fillId="0" borderId="0" xfId="5" applyFont="1" applyFill="1" applyBorder="1" applyAlignment="1">
      <alignment horizontal="right"/>
    </xf>
    <xf numFmtId="43" fontId="9" fillId="0" borderId="0" xfId="5" applyFont="1" applyFill="1" applyBorder="1" applyAlignment="1">
      <alignment horizontal="right"/>
    </xf>
    <xf numFmtId="43" fontId="9" fillId="0" borderId="27" xfId="5" applyFont="1" applyFill="1" applyBorder="1" applyAlignment="1">
      <alignment horizontal="center" vertical="center"/>
    </xf>
    <xf numFmtId="49" fontId="9" fillId="0" borderId="27" xfId="4" applyNumberFormat="1" applyFont="1" applyFill="1" applyBorder="1" applyAlignment="1">
      <alignment horizontal="center" vertical="center" wrapText="1"/>
    </xf>
    <xf numFmtId="49" fontId="9" fillId="0" borderId="27" xfId="5" applyNumberFormat="1" applyFont="1" applyFill="1" applyBorder="1" applyAlignment="1">
      <alignment horizontal="center" vertical="center" wrapText="1"/>
    </xf>
    <xf numFmtId="170" fontId="11" fillId="0" borderId="27" xfId="5" applyNumberFormat="1" applyFont="1" applyFill="1" applyBorder="1" applyAlignment="1">
      <alignment horizontal="center" vertical="center"/>
    </xf>
    <xf numFmtId="43" fontId="9" fillId="0" borderId="25" xfId="5" applyFont="1" applyFill="1" applyBorder="1"/>
    <xf numFmtId="171" fontId="9" fillId="0" borderId="25" xfId="5" applyNumberFormat="1" applyFont="1" applyFill="1" applyBorder="1"/>
    <xf numFmtId="0" fontId="9" fillId="0" borderId="25" xfId="6" applyFont="1" applyBorder="1"/>
    <xf numFmtId="0" fontId="11" fillId="0" borderId="0" xfId="6" applyFont="1"/>
    <xf numFmtId="169" fontId="10" fillId="0" borderId="0" xfId="6" applyNumberFormat="1" applyFo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1" fontId="14" fillId="0" borderId="0" xfId="0" applyNumberFormat="1" applyFont="1" applyAlignment="1">
      <alignment horizontal="right" vertical="top" shrinkToFit="1"/>
    </xf>
    <xf numFmtId="167" fontId="14" fillId="0" borderId="0" xfId="0" applyNumberFormat="1" applyFont="1" applyAlignment="1">
      <alignment horizontal="right" vertical="top" shrinkToFit="1"/>
    </xf>
    <xf numFmtId="0" fontId="8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167" fontId="15" fillId="0" borderId="7" xfId="0" applyNumberFormat="1" applyFont="1" applyBorder="1" applyAlignment="1">
      <alignment horizontal="right" vertical="top" shrinkToFit="1"/>
    </xf>
    <xf numFmtId="1" fontId="15" fillId="0" borderId="7" xfId="0" applyNumberFormat="1" applyFont="1" applyBorder="1" applyAlignment="1">
      <alignment horizontal="right" vertical="top" shrinkToFit="1"/>
    </xf>
    <xf numFmtId="166" fontId="15" fillId="0" borderId="7" xfId="0" applyNumberFormat="1" applyFont="1" applyBorder="1" applyAlignment="1">
      <alignment horizontal="right" vertical="top" shrinkToFit="1"/>
    </xf>
    <xf numFmtId="167" fontId="14" fillId="0" borderId="7" xfId="0" applyNumberFormat="1" applyFont="1" applyBorder="1" applyAlignment="1">
      <alignment horizontal="right" vertical="top" shrinkToFit="1"/>
    </xf>
    <xf numFmtId="1" fontId="14" fillId="0" borderId="7" xfId="0" applyNumberFormat="1" applyFont="1" applyBorder="1" applyAlignment="1">
      <alignment horizontal="right" vertical="top" shrinkToFit="1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3" fontId="11" fillId="0" borderId="3" xfId="1" applyNumberFormat="1" applyFont="1" applyBorder="1" applyAlignment="1">
      <alignment horizontal="center"/>
    </xf>
    <xf numFmtId="164" fontId="11" fillId="0" borderId="3" xfId="1" applyNumberFormat="1" applyFont="1" applyBorder="1" applyAlignment="1">
      <alignment horizontal="center"/>
    </xf>
    <xf numFmtId="3" fontId="11" fillId="0" borderId="4" xfId="1" applyNumberFormat="1" applyFont="1" applyBorder="1" applyAlignment="1">
      <alignment horizontal="center"/>
    </xf>
    <xf numFmtId="4" fontId="11" fillId="0" borderId="3" xfId="1" applyNumberFormat="1" applyFont="1" applyBorder="1" applyAlignment="1">
      <alignment horizontal="right"/>
    </xf>
    <xf numFmtId="0" fontId="11" fillId="0" borderId="1" xfId="1" applyFont="1" applyBorder="1" applyAlignment="1">
      <alignment horizontal="center"/>
    </xf>
    <xf numFmtId="3" fontId="11" fillId="0" borderId="2" xfId="1" applyNumberFormat="1" applyFont="1" applyBorder="1" applyAlignment="1">
      <alignment horizontal="center"/>
    </xf>
    <xf numFmtId="4" fontId="11" fillId="0" borderId="2" xfId="1" applyNumberFormat="1" applyFont="1" applyBorder="1" applyAlignment="1">
      <alignment horizontal="right"/>
    </xf>
    <xf numFmtId="0" fontId="11" fillId="0" borderId="9" xfId="1" applyFont="1" applyBorder="1" applyAlignment="1">
      <alignment horizontal="center"/>
    </xf>
    <xf numFmtId="1" fontId="16" fillId="0" borderId="10" xfId="0" applyNumberFormat="1" applyFont="1" applyBorder="1" applyAlignment="1">
      <alignment horizontal="center"/>
    </xf>
    <xf numFmtId="3" fontId="11" fillId="0" borderId="10" xfId="1" applyNumberFormat="1" applyFont="1" applyBorder="1" applyAlignment="1">
      <alignment horizontal="center"/>
    </xf>
    <xf numFmtId="4" fontId="11" fillId="0" borderId="10" xfId="1" applyNumberFormat="1" applyFont="1" applyBorder="1" applyAlignment="1">
      <alignment horizontal="center"/>
    </xf>
    <xf numFmtId="3" fontId="11" fillId="0" borderId="11" xfId="1" applyNumberFormat="1" applyFont="1" applyBorder="1" applyAlignment="1">
      <alignment horizontal="center"/>
    </xf>
    <xf numFmtId="0" fontId="11" fillId="0" borderId="0" xfId="1" applyFont="1" applyAlignment="1">
      <alignment horizontal="center"/>
    </xf>
    <xf numFmtId="3" fontId="11" fillId="0" borderId="0" xfId="1" applyNumberFormat="1" applyFont="1" applyAlignment="1">
      <alignment horizontal="center"/>
    </xf>
    <xf numFmtId="4" fontId="11" fillId="0" borderId="0" xfId="1" applyNumberFormat="1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5" fillId="0" borderId="3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5" fillId="0" borderId="3" xfId="3" applyNumberFormat="1" applyFont="1" applyFill="1" applyBorder="1" applyAlignment="1">
      <alignment vertical="center" wrapText="1"/>
    </xf>
    <xf numFmtId="0" fontId="7" fillId="0" borderId="0" xfId="0" applyFont="1"/>
    <xf numFmtId="0" fontId="5" fillId="0" borderId="0" xfId="0" applyFont="1"/>
    <xf numFmtId="167" fontId="16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wrapText="1"/>
    </xf>
    <xf numFmtId="1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0" fontId="5" fillId="3" borderId="0" xfId="0" applyFont="1" applyFill="1"/>
    <xf numFmtId="0" fontId="15" fillId="0" borderId="0" xfId="1" applyFont="1" applyAlignment="1">
      <alignment horizontal="left"/>
    </xf>
    <xf numFmtId="0" fontId="15" fillId="0" borderId="0" xfId="1" applyFont="1"/>
    <xf numFmtId="0" fontId="14" fillId="0" borderId="0" xfId="1" applyFont="1" applyAlignment="1">
      <alignment horizontal="center"/>
    </xf>
    <xf numFmtId="3" fontId="15" fillId="0" borderId="0" xfId="1" applyNumberFormat="1" applyFont="1"/>
    <xf numFmtId="164" fontId="15" fillId="0" borderId="0" xfId="1" applyNumberFormat="1" applyFont="1"/>
    <xf numFmtId="0" fontId="15" fillId="0" borderId="18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3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4" fontId="7" fillId="0" borderId="13" xfId="2" applyFont="1" applyBorder="1" applyAlignment="1">
      <alignment horizontal="center" vertical="center" wrapText="1"/>
    </xf>
    <xf numFmtId="44" fontId="7" fillId="0" borderId="12" xfId="2" applyFont="1" applyBorder="1" applyAlignment="1">
      <alignment horizontal="center" vertical="center" wrapText="1"/>
    </xf>
    <xf numFmtId="0" fontId="18" fillId="0" borderId="23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1" xfId="0" applyFont="1" applyBorder="1" applyAlignment="1">
      <alignment vertical="center" wrapText="1"/>
    </xf>
    <xf numFmtId="0" fontId="18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4" fillId="2" borderId="0" xfId="1" applyFont="1" applyFill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168" fontId="9" fillId="0" borderId="27" xfId="7" applyFont="1" applyFill="1" applyBorder="1" applyAlignment="1">
      <alignment horizontal="center" vertical="center" wrapText="1"/>
    </xf>
    <xf numFmtId="168" fontId="9" fillId="0" borderId="26" xfId="7" applyFont="1" applyFill="1" applyBorder="1" applyAlignment="1">
      <alignment horizontal="center" vertical="center" wrapText="1"/>
    </xf>
    <xf numFmtId="168" fontId="9" fillId="0" borderId="25" xfId="7" applyFont="1" applyFill="1" applyBorder="1" applyAlignment="1">
      <alignment horizontal="center" vertical="center" wrapText="1"/>
    </xf>
  </cellXfs>
  <cellStyles count="8">
    <cellStyle name="Migliaia" xfId="4" builtinId="3"/>
    <cellStyle name="Migliaia 2 2" xfId="5" xr:uid="{BD0D4D7B-EBB9-4C39-80C5-9B310B8FEE41}"/>
    <cellStyle name="Normale" xfId="0" builtinId="0"/>
    <cellStyle name="Normale 2" xfId="1" xr:uid="{00000000-0005-0000-0000-000001000000}"/>
    <cellStyle name="Normale 4" xfId="6" xr:uid="{C9FE5BD9-7E88-414A-B241-39B57CCD9611}"/>
    <cellStyle name="Percentuale" xfId="3" builtinId="5"/>
    <cellStyle name="Valuta" xfId="2" builtinId="4"/>
    <cellStyle name="Valuta 3" xfId="7" xr:uid="{ADB542E0-B88C-46D1-A490-400D068133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0139041120704"/>
          <c:y val="0.1013601400432058"/>
          <c:w val="0.80466593270403997"/>
          <c:h val="0.67739322047016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'f1'!$D$41</c:f>
              <c:strCache>
                <c:ptCount val="1"/>
                <c:pt idx="0">
                  <c:v>Bosco INFC2005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'f1'!$C$42:$C$62</c:f>
              <c:strCache>
                <c:ptCount val="21"/>
                <c:pt idx="0">
                  <c:v>Piemonte</c:v>
                </c:pt>
                <c:pt idx="1">
                  <c:v>Valle d’Aosta</c:v>
                </c:pt>
                <c:pt idx="2">
                  <c:v>Lombardia</c:v>
                </c:pt>
                <c:pt idx="3">
                  <c:v>Alto Adige</c:v>
                </c:pt>
                <c:pt idx="4">
                  <c:v>Trentino</c:v>
                </c:pt>
                <c:pt idx="5">
                  <c:v>Veneto</c:v>
                </c:pt>
                <c:pt idx="6">
                  <c:v>Friuli V.G.</c:v>
                </c:pt>
                <c:pt idx="7">
                  <c:v>Liguria</c:v>
                </c:pt>
                <c:pt idx="8">
                  <c:v>Emilia 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'f1'!$D$42:$D$62</c:f>
              <c:numCache>
                <c:formatCode>#,##0</c:formatCode>
                <c:ptCount val="21"/>
                <c:pt idx="0">
                  <c:v>870594</c:v>
                </c:pt>
                <c:pt idx="1">
                  <c:v>98439</c:v>
                </c:pt>
                <c:pt idx="2">
                  <c:v>606045</c:v>
                </c:pt>
                <c:pt idx="3">
                  <c:v>336689</c:v>
                </c:pt>
                <c:pt idx="4">
                  <c:v>375402</c:v>
                </c:pt>
                <c:pt idx="5">
                  <c:v>397889</c:v>
                </c:pt>
                <c:pt idx="6">
                  <c:v>323832</c:v>
                </c:pt>
                <c:pt idx="7">
                  <c:v>339107</c:v>
                </c:pt>
                <c:pt idx="8">
                  <c:v>563263</c:v>
                </c:pt>
                <c:pt idx="9">
                  <c:v>1015728</c:v>
                </c:pt>
                <c:pt idx="10">
                  <c:v>371574</c:v>
                </c:pt>
                <c:pt idx="11">
                  <c:v>291394</c:v>
                </c:pt>
                <c:pt idx="12">
                  <c:v>543884</c:v>
                </c:pt>
                <c:pt idx="13">
                  <c:v>391492</c:v>
                </c:pt>
                <c:pt idx="14">
                  <c:v>132562</c:v>
                </c:pt>
                <c:pt idx="15">
                  <c:v>384395</c:v>
                </c:pt>
                <c:pt idx="16">
                  <c:v>145889</c:v>
                </c:pt>
                <c:pt idx="17">
                  <c:v>263098</c:v>
                </c:pt>
                <c:pt idx="18">
                  <c:v>468151</c:v>
                </c:pt>
                <c:pt idx="19">
                  <c:v>256303</c:v>
                </c:pt>
                <c:pt idx="20">
                  <c:v>583472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48-4FE0-9C54-A8A858772C49}"/>
            </c:ext>
          </c:extLst>
        </c:ser>
        <c:ser>
          <c:idx val="1"/>
          <c:order val="1"/>
          <c:tx>
            <c:strRef>
              <c:f>'f1'!$E$41</c:f>
              <c:strCache>
                <c:ptCount val="1"/>
                <c:pt idx="0">
                  <c:v>Altre terre boscate INFC2005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'f1'!$C$42:$C$62</c:f>
              <c:strCache>
                <c:ptCount val="21"/>
                <c:pt idx="0">
                  <c:v>Piemonte</c:v>
                </c:pt>
                <c:pt idx="1">
                  <c:v>Valle d’Aosta</c:v>
                </c:pt>
                <c:pt idx="2">
                  <c:v>Lombardia</c:v>
                </c:pt>
                <c:pt idx="3">
                  <c:v>Alto Adige</c:v>
                </c:pt>
                <c:pt idx="4">
                  <c:v>Trentino</c:v>
                </c:pt>
                <c:pt idx="5">
                  <c:v>Veneto</c:v>
                </c:pt>
                <c:pt idx="6">
                  <c:v>Friuli V.G.</c:v>
                </c:pt>
                <c:pt idx="7">
                  <c:v>Liguria</c:v>
                </c:pt>
                <c:pt idx="8">
                  <c:v>Emilia 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'f1'!$E$42:$E$62</c:f>
              <c:numCache>
                <c:formatCode>#,##0</c:formatCode>
                <c:ptCount val="21"/>
                <c:pt idx="0">
                  <c:v>69522</c:v>
                </c:pt>
                <c:pt idx="1">
                  <c:v>7489</c:v>
                </c:pt>
                <c:pt idx="2">
                  <c:v>59657</c:v>
                </c:pt>
                <c:pt idx="3">
                  <c:v>35485</c:v>
                </c:pt>
                <c:pt idx="4">
                  <c:v>32129</c:v>
                </c:pt>
                <c:pt idx="5">
                  <c:v>48967</c:v>
                </c:pt>
                <c:pt idx="6">
                  <c:v>33392</c:v>
                </c:pt>
                <c:pt idx="7">
                  <c:v>36027</c:v>
                </c:pt>
                <c:pt idx="8">
                  <c:v>45555</c:v>
                </c:pt>
                <c:pt idx="9">
                  <c:v>135811</c:v>
                </c:pt>
                <c:pt idx="10">
                  <c:v>18681</c:v>
                </c:pt>
                <c:pt idx="11">
                  <c:v>16682</c:v>
                </c:pt>
                <c:pt idx="12">
                  <c:v>61974</c:v>
                </c:pt>
                <c:pt idx="13">
                  <c:v>47099</c:v>
                </c:pt>
                <c:pt idx="14">
                  <c:v>16079</c:v>
                </c:pt>
                <c:pt idx="15">
                  <c:v>60879</c:v>
                </c:pt>
                <c:pt idx="16">
                  <c:v>33151</c:v>
                </c:pt>
                <c:pt idx="17">
                  <c:v>93329</c:v>
                </c:pt>
                <c:pt idx="18">
                  <c:v>144781</c:v>
                </c:pt>
                <c:pt idx="19">
                  <c:v>81868</c:v>
                </c:pt>
                <c:pt idx="20">
                  <c:v>629778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8-4FE0-9C54-A8A858772C49}"/>
            </c:ext>
          </c:extLst>
        </c:ser>
        <c:ser>
          <c:idx val="2"/>
          <c:order val="2"/>
          <c:tx>
            <c:strRef>
              <c:f>'f1'!$F$41</c:f>
              <c:strCache>
                <c:ptCount val="1"/>
                <c:pt idx="0">
                  <c:v>Bosco INFC2015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'f1'!$C$42:$C$62</c:f>
              <c:strCache>
                <c:ptCount val="21"/>
                <c:pt idx="0">
                  <c:v>Piemonte</c:v>
                </c:pt>
                <c:pt idx="1">
                  <c:v>Valle d’Aosta</c:v>
                </c:pt>
                <c:pt idx="2">
                  <c:v>Lombardia</c:v>
                </c:pt>
                <c:pt idx="3">
                  <c:v>Alto Adige</c:v>
                </c:pt>
                <c:pt idx="4">
                  <c:v>Trentino</c:v>
                </c:pt>
                <c:pt idx="5">
                  <c:v>Veneto</c:v>
                </c:pt>
                <c:pt idx="6">
                  <c:v>Friuli V.G.</c:v>
                </c:pt>
                <c:pt idx="7">
                  <c:v>Liguria</c:v>
                </c:pt>
                <c:pt idx="8">
                  <c:v>Emilia 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'f1'!$F$42:$F$62</c:f>
              <c:numCache>
                <c:formatCode>#,##0</c:formatCode>
                <c:ptCount val="21"/>
                <c:pt idx="0">
                  <c:v>890433</c:v>
                </c:pt>
                <c:pt idx="1">
                  <c:v>99243</c:v>
                </c:pt>
                <c:pt idx="2">
                  <c:v>621968</c:v>
                </c:pt>
                <c:pt idx="3">
                  <c:v>339270</c:v>
                </c:pt>
                <c:pt idx="4">
                  <c:v>373259</c:v>
                </c:pt>
                <c:pt idx="5">
                  <c:v>416704</c:v>
                </c:pt>
                <c:pt idx="6">
                  <c:v>332556</c:v>
                </c:pt>
                <c:pt idx="7">
                  <c:v>343160</c:v>
                </c:pt>
                <c:pt idx="8">
                  <c:v>584901</c:v>
                </c:pt>
                <c:pt idx="9">
                  <c:v>1035448</c:v>
                </c:pt>
                <c:pt idx="10">
                  <c:v>390305</c:v>
                </c:pt>
                <c:pt idx="11">
                  <c:v>291767</c:v>
                </c:pt>
                <c:pt idx="12">
                  <c:v>560236</c:v>
                </c:pt>
                <c:pt idx="13">
                  <c:v>411588</c:v>
                </c:pt>
                <c:pt idx="14">
                  <c:v>153248</c:v>
                </c:pt>
                <c:pt idx="15">
                  <c:v>403927</c:v>
                </c:pt>
                <c:pt idx="16">
                  <c:v>142349</c:v>
                </c:pt>
                <c:pt idx="17">
                  <c:v>288020</c:v>
                </c:pt>
                <c:pt idx="18">
                  <c:v>495177</c:v>
                </c:pt>
                <c:pt idx="19">
                  <c:v>285489</c:v>
                </c:pt>
                <c:pt idx="20">
                  <c:v>626140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8-4FE0-9C54-A8A858772C49}"/>
            </c:ext>
          </c:extLst>
        </c:ser>
        <c:ser>
          <c:idx val="3"/>
          <c:order val="3"/>
          <c:tx>
            <c:strRef>
              <c:f>'f1'!$G$41</c:f>
              <c:strCache>
                <c:ptCount val="1"/>
                <c:pt idx="0">
                  <c:v>Altre terre boscate INFC2015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'f1'!$C$42:$C$62</c:f>
              <c:strCache>
                <c:ptCount val="21"/>
                <c:pt idx="0">
                  <c:v>Piemonte</c:v>
                </c:pt>
                <c:pt idx="1">
                  <c:v>Valle d’Aosta</c:v>
                </c:pt>
                <c:pt idx="2">
                  <c:v>Lombardia</c:v>
                </c:pt>
                <c:pt idx="3">
                  <c:v>Alto Adige</c:v>
                </c:pt>
                <c:pt idx="4">
                  <c:v>Trentino</c:v>
                </c:pt>
                <c:pt idx="5">
                  <c:v>Veneto</c:v>
                </c:pt>
                <c:pt idx="6">
                  <c:v>Friuli V.G.</c:v>
                </c:pt>
                <c:pt idx="7">
                  <c:v>Liguria</c:v>
                </c:pt>
                <c:pt idx="8">
                  <c:v>Emilia 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'f1'!$G$42:$G$62</c:f>
              <c:numCache>
                <c:formatCode>#,##0</c:formatCode>
                <c:ptCount val="21"/>
                <c:pt idx="0">
                  <c:v>84991</c:v>
                </c:pt>
                <c:pt idx="1">
                  <c:v>8733</c:v>
                </c:pt>
                <c:pt idx="2">
                  <c:v>70252</c:v>
                </c:pt>
                <c:pt idx="3">
                  <c:v>36081</c:v>
                </c:pt>
                <c:pt idx="4">
                  <c:v>33826</c:v>
                </c:pt>
                <c:pt idx="5">
                  <c:v>52991</c:v>
                </c:pt>
                <c:pt idx="6">
                  <c:v>41058</c:v>
                </c:pt>
                <c:pt idx="7">
                  <c:v>44084</c:v>
                </c:pt>
                <c:pt idx="8">
                  <c:v>53915</c:v>
                </c:pt>
                <c:pt idx="9">
                  <c:v>154275</c:v>
                </c:pt>
                <c:pt idx="10">
                  <c:v>23651</c:v>
                </c:pt>
                <c:pt idx="11">
                  <c:v>21314</c:v>
                </c:pt>
                <c:pt idx="12">
                  <c:v>87912</c:v>
                </c:pt>
                <c:pt idx="13">
                  <c:v>63011</c:v>
                </c:pt>
                <c:pt idx="14">
                  <c:v>20025</c:v>
                </c:pt>
                <c:pt idx="15">
                  <c:v>87332</c:v>
                </c:pt>
                <c:pt idx="16">
                  <c:v>49389</c:v>
                </c:pt>
                <c:pt idx="17">
                  <c:v>104392</c:v>
                </c:pt>
                <c:pt idx="18">
                  <c:v>155443</c:v>
                </c:pt>
                <c:pt idx="19">
                  <c:v>101745</c:v>
                </c:pt>
                <c:pt idx="20">
                  <c:v>674851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48-4FE0-9C54-A8A85877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12346992"/>
        <c:axId val="812344912"/>
      </c:barChart>
      <c:lineChart>
        <c:grouping val="standard"/>
        <c:varyColors val="0"/>
        <c:ser>
          <c:idx val="4"/>
          <c:order val="4"/>
          <c:tx>
            <c:strRef>
              <c:f>'f1'!$H$41</c:f>
              <c:strCache>
                <c:ptCount val="1"/>
                <c:pt idx="0">
                  <c:v>Indice di boscosità INFC2015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'f1'!$C$42:$C$62</c:f>
              <c:strCache>
                <c:ptCount val="21"/>
                <c:pt idx="0">
                  <c:v>Piemonte</c:v>
                </c:pt>
                <c:pt idx="1">
                  <c:v>Valle d’Aosta</c:v>
                </c:pt>
                <c:pt idx="2">
                  <c:v>Lombardia</c:v>
                </c:pt>
                <c:pt idx="3">
                  <c:v>Alto Adige</c:v>
                </c:pt>
                <c:pt idx="4">
                  <c:v>Trentino</c:v>
                </c:pt>
                <c:pt idx="5">
                  <c:v>Veneto</c:v>
                </c:pt>
                <c:pt idx="6">
                  <c:v>Friuli V.G.</c:v>
                </c:pt>
                <c:pt idx="7">
                  <c:v>Liguria</c:v>
                </c:pt>
                <c:pt idx="8">
                  <c:v>Emilia 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'f1'!$H$42:$H$62</c:f>
              <c:numCache>
                <c:formatCode>0.00%</c:formatCode>
                <c:ptCount val="21"/>
                <c:pt idx="0">
                  <c:v>0.38400000000000001</c:v>
                </c:pt>
                <c:pt idx="1">
                  <c:v>0.33100000000000002</c:v>
                </c:pt>
                <c:pt idx="2">
                  <c:v>0.28999999999999998</c:v>
                </c:pt>
                <c:pt idx="3">
                  <c:v>0.50700000000000001</c:v>
                </c:pt>
                <c:pt idx="4">
                  <c:v>0.65600000000000003</c:v>
                </c:pt>
                <c:pt idx="5">
                  <c:v>0.255</c:v>
                </c:pt>
                <c:pt idx="6">
                  <c:v>0.47599999999999998</c:v>
                </c:pt>
                <c:pt idx="7">
                  <c:v>0.71399999999999997</c:v>
                </c:pt>
                <c:pt idx="8">
                  <c:v>0.28499999999999998</c:v>
                </c:pt>
                <c:pt idx="9">
                  <c:v>0.51700000000000002</c:v>
                </c:pt>
                <c:pt idx="10">
                  <c:v>0.49</c:v>
                </c:pt>
                <c:pt idx="11">
                  <c:v>0.33400000000000002</c:v>
                </c:pt>
                <c:pt idx="12">
                  <c:v>0.377</c:v>
                </c:pt>
                <c:pt idx="13">
                  <c:v>0.44</c:v>
                </c:pt>
                <c:pt idx="14">
                  <c:v>0.39</c:v>
                </c:pt>
                <c:pt idx="15">
                  <c:v>0.36099999999999999</c:v>
                </c:pt>
                <c:pt idx="16">
                  <c:v>9.9000000000000005E-2</c:v>
                </c:pt>
                <c:pt idx="17">
                  <c:v>0.39300000000000002</c:v>
                </c:pt>
                <c:pt idx="18">
                  <c:v>0.43099999999999999</c:v>
                </c:pt>
                <c:pt idx="19">
                  <c:v>0.151</c:v>
                </c:pt>
                <c:pt idx="20">
                  <c:v>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48-4FE0-9C54-A8A858772C49}"/>
            </c:ext>
          </c:extLst>
        </c:ser>
        <c:ser>
          <c:idx val="5"/>
          <c:order val="5"/>
          <c:tx>
            <c:strRef>
              <c:f>'f1'!$I$41</c:f>
              <c:strCache>
                <c:ptCount val="1"/>
                <c:pt idx="0">
                  <c:v>Indice di boscosità INFC2005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'f1'!$C$42:$C$62</c:f>
              <c:strCache>
                <c:ptCount val="21"/>
                <c:pt idx="0">
                  <c:v>Piemonte</c:v>
                </c:pt>
                <c:pt idx="1">
                  <c:v>Valle d’Aosta</c:v>
                </c:pt>
                <c:pt idx="2">
                  <c:v>Lombardia</c:v>
                </c:pt>
                <c:pt idx="3">
                  <c:v>Alto Adige</c:v>
                </c:pt>
                <c:pt idx="4">
                  <c:v>Trentino</c:v>
                </c:pt>
                <c:pt idx="5">
                  <c:v>Veneto</c:v>
                </c:pt>
                <c:pt idx="6">
                  <c:v>Friuli V.G.</c:v>
                </c:pt>
                <c:pt idx="7">
                  <c:v>Liguria</c:v>
                </c:pt>
                <c:pt idx="8">
                  <c:v>Emilia 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'f1'!$I$42:$I$62</c:f>
              <c:numCache>
                <c:formatCode>0.00%</c:formatCode>
                <c:ptCount val="21"/>
                <c:pt idx="0">
                  <c:v>0.37012688667601318</c:v>
                </c:pt>
                <c:pt idx="1">
                  <c:v>0.3246118864189359</c:v>
                </c:pt>
                <c:pt idx="2">
                  <c:v>0.27897003082196803</c:v>
                </c:pt>
                <c:pt idx="3">
                  <c:v>0.50293987678328422</c:v>
                </c:pt>
                <c:pt idx="4">
                  <c:v>0.65657735745702361</c:v>
                </c:pt>
                <c:pt idx="5">
                  <c:v>0.24297246185951774</c:v>
                </c:pt>
                <c:pt idx="6">
                  <c:v>0.45468708632873756</c:v>
                </c:pt>
                <c:pt idx="7">
                  <c:v>0.69209850486325331</c:v>
                </c:pt>
                <c:pt idx="8">
                  <c:v>0.27116401998572959</c:v>
                </c:pt>
                <c:pt idx="9">
                  <c:v>0.50088298569215206</c:v>
                </c:pt>
                <c:pt idx="10">
                  <c:v>0.46151035236351767</c:v>
                </c:pt>
                <c:pt idx="11">
                  <c:v>0.3289607298563928</c:v>
                </c:pt>
                <c:pt idx="12">
                  <c:v>0.35208581284635698</c:v>
                </c:pt>
                <c:pt idx="13">
                  <c:v>0.4062863590214838</c:v>
                </c:pt>
                <c:pt idx="14">
                  <c:v>0.33495431140355819</c:v>
                </c:pt>
                <c:pt idx="15">
                  <c:v>0.32764224352017068</c:v>
                </c:pt>
                <c:pt idx="16">
                  <c:v>9.245164155366678E-2</c:v>
                </c:pt>
                <c:pt idx="17">
                  <c:v>0.35661921775837174</c:v>
                </c:pt>
                <c:pt idx="18">
                  <c:v>0.40643875720713102</c:v>
                </c:pt>
                <c:pt idx="19">
                  <c:v>0.13156960987160163</c:v>
                </c:pt>
                <c:pt idx="20">
                  <c:v>0.50363451223729128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48-4FE0-9C54-A8A858772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014320"/>
        <c:axId val="728015984"/>
      </c:lineChart>
      <c:catAx>
        <c:axId val="81234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344912"/>
        <c:crosses val="autoZero"/>
        <c:auto val="1"/>
        <c:lblAlgn val="ctr"/>
        <c:lblOffset val="100"/>
        <c:noMultiLvlLbl val="0"/>
      </c:catAx>
      <c:valAx>
        <c:axId val="81234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ettari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346992"/>
        <c:crosses val="autoZero"/>
        <c:crossBetween val="between"/>
      </c:valAx>
      <c:valAx>
        <c:axId val="728015984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indice di boscosità</a:t>
                </a:r>
              </a:p>
            </c:rich>
          </c:tx>
          <c:layout>
            <c:manualLayout>
              <c:xMode val="edge"/>
              <c:yMode val="edge"/>
              <c:x val="0.95652672960486651"/>
              <c:y val="0.26852601794246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8014320"/>
        <c:crosses val="max"/>
        <c:crossBetween val="between"/>
        <c:minorUnit val="0.1"/>
      </c:valAx>
      <c:catAx>
        <c:axId val="7280143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80159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128235650087076"/>
          <c:y val="0.13197387620563042"/>
          <c:w val="0.41281996425616041"/>
          <c:h val="0.119254802603273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lang="it-IT"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Ettari</a:t>
            </a:r>
          </a:p>
        </c:rich>
      </c:tx>
      <c:layout>
        <c:manualLayout>
          <c:xMode val="edge"/>
          <c:yMode val="edge"/>
          <c:x val="1.38859152775654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486771677627E-2"/>
          <c:y val="9.9694397283531397E-2"/>
          <c:w val="0.83043278788805597"/>
          <c:h val="0.761129646804700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'f3'!$C$4</c:f>
              <c:strCache>
                <c:ptCount val="1"/>
                <c:pt idx="0">
                  <c:v>Bosco (ha)</c:v>
                </c:pt>
              </c:strCache>
            </c:strRef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Pt>
            <c:idx val="27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60F-4E19-B5E4-777F7BBBCAA8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'f3'!$B$5:$B$32</c:f>
              <c:strCache>
                <c:ptCount val="28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</c:strCache>
            </c:strRef>
          </c:cat>
          <c:val>
            <c:numRef>
              <c:f>'f3'!$C$5:$C$32</c:f>
              <c:numCache>
                <c:formatCode>#,##0</c:formatCode>
                <c:ptCount val="28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  <c:pt idx="24">
                  <c:v>8804.86</c:v>
                </c:pt>
                <c:pt idx="25">
                  <c:v>22945.936499999996</c:v>
                </c:pt>
                <c:pt idx="26">
                  <c:v>31060</c:v>
                </c:pt>
                <c:pt idx="27" formatCode="0">
                  <c:v>77026.8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70-911B-FE784F6B7625}"/>
            </c:ext>
          </c:extLst>
        </c:ser>
        <c:ser>
          <c:idx val="1"/>
          <c:order val="1"/>
          <c:tx>
            <c:strRef>
              <c:f>'f3'!$D$4</c:f>
              <c:strCache>
                <c:ptCount val="1"/>
                <c:pt idx="0">
                  <c:v>Altre terre boscate (ha)</c:v>
                </c:pt>
              </c:strCache>
            </c:strRef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'f3'!$B$5:$B$32</c:f>
              <c:strCache>
                <c:ptCount val="28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</c:strCache>
            </c:strRef>
          </c:cat>
          <c:val>
            <c:numRef>
              <c:f>'f3'!$D$5:$D$32</c:f>
              <c:numCache>
                <c:formatCode>#,##0</c:formatCode>
                <c:ptCount val="28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 formatCode="General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  <c:pt idx="24">
                  <c:v>10675.71</c:v>
                </c:pt>
                <c:pt idx="25">
                  <c:v>22973.535400000117</c:v>
                </c:pt>
                <c:pt idx="26">
                  <c:v>24596</c:v>
                </c:pt>
                <c:pt idx="27">
                  <c:v>74937.3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70-911B-FE784F6B7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184832"/>
        <c:axId val="36031296"/>
      </c:barChart>
      <c:lineChart>
        <c:grouping val="standard"/>
        <c:varyColors val="0"/>
        <c:ser>
          <c:idx val="2"/>
          <c:order val="2"/>
          <c:tx>
            <c:strRef>
              <c:f>'f3'!$E$4</c:f>
              <c:strCache>
                <c:ptCount val="1"/>
                <c:pt idx="0">
                  <c:v>Numero di incendi</c:v>
                </c:pt>
              </c:strCache>
            </c:strRef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'f3'!$B$5:$B$32</c:f>
              <c:strCache>
                <c:ptCount val="28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</c:strCache>
            </c:strRef>
          </c:cat>
          <c:val>
            <c:numRef>
              <c:f>'f3'!$E$5:$E$32</c:f>
              <c:numCache>
                <c:formatCode>#,##0</c:formatCode>
                <c:ptCount val="28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  <c:pt idx="24">
                  <c:v>3220</c:v>
                </c:pt>
                <c:pt idx="25">
                  <c:v>7526</c:v>
                </c:pt>
                <c:pt idx="26">
                  <c:v>4865</c:v>
                </c:pt>
                <c:pt idx="27">
                  <c:v>5989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23-4570-911B-FE784F6B7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68162816"/>
        <c:axId val="36031872"/>
      </c:lineChart>
      <c:catAx>
        <c:axId val="1441848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36031296"/>
        <c:crosses val="autoZero"/>
        <c:auto val="1"/>
        <c:lblAlgn val="ctr"/>
        <c:lblOffset val="100"/>
        <c:noMultiLvlLbl val="1"/>
      </c:catAx>
      <c:valAx>
        <c:axId val="36031296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44184832"/>
        <c:crosses val="autoZero"/>
        <c:crossBetween val="between"/>
      </c:valAx>
      <c:catAx>
        <c:axId val="168162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6031872"/>
        <c:crosses val="autoZero"/>
        <c:auto val="1"/>
        <c:lblAlgn val="ctr"/>
        <c:lblOffset val="100"/>
        <c:noMultiLvlLbl val="1"/>
      </c:catAx>
      <c:valAx>
        <c:axId val="3603187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Numero d'incendi</a:t>
                </a:r>
              </a:p>
            </c:rich>
          </c:tx>
          <c:layout>
            <c:manualLayout>
              <c:xMode val="edge"/>
              <c:yMode val="edge"/>
              <c:x val="0.90548210898806358"/>
              <c:y val="1.7930648238302208E-2"/>
            </c:manualLayout>
          </c:layout>
          <c:overlay val="0"/>
        </c:title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68162816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1946838527404836"/>
          <c:y val="4.1255405699891293E-2"/>
          <c:w val="0.54530937789779366"/>
          <c:h val="4.6203294951391458E-2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050" b="1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r>
              <a:rPr sz="1050" b="1" strike="noStrike" spc="-1">
                <a:solidFill>
                  <a:srgbClr val="000000"/>
                </a:solidFill>
                <a:latin typeface="Calibri Light"/>
                <a:ea typeface="Arial"/>
              </a:rPr>
              <a:t>Hectares</a:t>
            </a:r>
          </a:p>
        </c:rich>
      </c:tx>
      <c:layout>
        <c:manualLayout>
          <c:xMode val="edge"/>
          <c:yMode val="edge"/>
          <c:x val="1.38029509757258E-2"/>
          <c:y val="6.79117147707979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90290337934295E-2"/>
          <c:y val="9.9694397283531397E-2"/>
          <c:w val="0.83036649214659697"/>
          <c:h val="0.81466893039049204"/>
        </c:manualLayout>
      </c:layout>
      <c:barChart>
        <c:barDir val="col"/>
        <c:grouping val="clustered"/>
        <c:varyColors val="0"/>
        <c:ser>
          <c:idx val="0"/>
          <c:order val="0"/>
          <c:tx>
            <c:v>Forest surface (ha)</c:v>
          </c:tx>
          <c:spPr>
            <a:solidFill>
              <a:srgbClr val="00B05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'f3'!$C$5:$C$29</c:f>
              <c:numCache>
                <c:formatCode>#,##0</c:formatCode>
                <c:ptCount val="25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  <c:pt idx="24">
                  <c:v>8804.86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B-4813-A15E-94F28BF41B1A}"/>
            </c:ext>
          </c:extLst>
        </c:ser>
        <c:ser>
          <c:idx val="1"/>
          <c:order val="1"/>
          <c:tx>
            <c:v>Other forest surface (ha)</c:v>
          </c:tx>
          <c:spPr>
            <a:solidFill>
              <a:srgbClr val="FFC000"/>
            </a:solidFill>
            <a:ln w="12600">
              <a:solidFill>
                <a:srgbClr val="000000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'f3'!$D$5:$D$29</c:f>
              <c:numCache>
                <c:formatCode>#,##0</c:formatCode>
                <c:ptCount val="25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 formatCode="General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  <c:pt idx="24">
                  <c:v>10675.71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2B-4813-A15E-94F28BF41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92384"/>
        <c:axId val="36034176"/>
      </c:barChart>
      <c:lineChart>
        <c:grouping val="standard"/>
        <c:varyColors val="0"/>
        <c:ser>
          <c:idx val="2"/>
          <c:order val="2"/>
          <c:tx>
            <c:v>Number of fire</c:v>
          </c:tx>
          <c:spPr>
            <a:ln w="15840">
              <a:solidFill>
                <a:srgbClr val="C00000"/>
              </a:solidFill>
              <a:round/>
            </a:ln>
          </c:spPr>
          <c:marker>
            <c:symbol val="triangle"/>
            <c:size val="5"/>
            <c:spPr>
              <a:solidFill>
                <a:srgbClr val="C0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'f3'!$B$5:$B$29</c:f>
              <c:strCache>
                <c:ptCount val="25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strCache>
            </c:strRef>
          </c:cat>
          <c:val>
            <c:numRef>
              <c:f>'f3'!$E$5:$E$29</c:f>
              <c:numCache>
                <c:formatCode>#,##0</c:formatCode>
                <c:ptCount val="25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  <c:pt idx="24">
                  <c:v>3220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B-4813-A15E-94F28BF41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68592896"/>
        <c:axId val="36034752"/>
      </c:lineChart>
      <c:catAx>
        <c:axId val="1685923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 rot="-270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36034176"/>
        <c:crosses val="autoZero"/>
        <c:auto val="1"/>
        <c:lblAlgn val="ctr"/>
        <c:lblOffset val="100"/>
        <c:noMultiLvlLbl val="1"/>
      </c:catAx>
      <c:valAx>
        <c:axId val="36034176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68592384"/>
        <c:crosses val="autoZero"/>
        <c:crossBetween val="between"/>
      </c:valAx>
      <c:catAx>
        <c:axId val="168592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6034752"/>
        <c:crosses val="autoZero"/>
        <c:auto val="1"/>
        <c:lblAlgn val="ctr"/>
        <c:lblOffset val="100"/>
        <c:noMultiLvlLbl val="1"/>
      </c:catAx>
      <c:valAx>
        <c:axId val="36034752"/>
        <c:scaling>
          <c:orientation val="minMax"/>
        </c:scaling>
        <c:delete val="0"/>
        <c:axPos val="r"/>
        <c:numFmt formatCode="#,##0" sourceLinked="0"/>
        <c:majorTickMark val="cross"/>
        <c:minorTickMark val="none"/>
        <c:tickLblPos val="nextTo"/>
        <c:spPr>
          <a:ln w="324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 Light"/>
                <a:ea typeface="Arial"/>
              </a:defRPr>
            </a:pPr>
            <a:endParaRPr lang="it-IT"/>
          </a:p>
        </c:txPr>
        <c:crossAx val="168592896"/>
        <c:crosses val="max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8065598076987902"/>
          <c:y val="0.134569943289225"/>
          <c:w val="0.209610604805302"/>
          <c:h val="0.103260869565218"/>
        </c:manualLayout>
      </c:layout>
      <c:overlay val="0"/>
      <c:spPr>
        <a:solidFill>
          <a:srgbClr val="FFFFFF"/>
        </a:solidFill>
        <a:ln w="3240">
          <a:solidFill>
            <a:srgbClr val="000000"/>
          </a:solidFill>
          <a:round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 Light"/>
              <a:ea typeface="Arial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0"/>
              <a:t>Fig. 8.4 - Numero e</a:t>
            </a:r>
            <a:r>
              <a:rPr lang="it-IT" b="0" baseline="0"/>
              <a:t> superficie totale per classe di estensione del singolo incendio</a:t>
            </a:r>
            <a:endParaRPr lang="it-IT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'f4'!$C$4</c:f>
              <c:strCache>
                <c:ptCount val="1"/>
                <c:pt idx="0">
                  <c:v>Superficie totale (ha)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0.70%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CA1-4A33-A9B2-141F548C000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CA1-4A33-A9B2-141F548C000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361-4491-B78A-8BF260904066}"/>
                </c:ext>
              </c:extLst>
            </c:dLbl>
            <c:dLbl>
              <c:idx val="3"/>
              <c:layout>
                <c:manualLayout>
                  <c:x val="4.1398347065052778E-2"/>
                  <c:y val="3.50365027942300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CA1-4A33-A9B2-141F548C0000}"/>
                </c:ext>
              </c:extLst>
            </c:dLbl>
            <c:dLbl>
              <c:idx val="4"/>
              <c:layout>
                <c:manualLayout>
                  <c:x val="-1.3799449021684259E-2"/>
                  <c:y val="-6.65693553090372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CA1-4A33-A9B2-141F548C000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26%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CA1-4A33-A9B2-141F548C00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'f4'!$B$5:$B$10</c:f>
              <c:strCache>
                <c:ptCount val="6"/>
                <c:pt idx="0">
                  <c:v>&lt; 1 ha</c:v>
                </c:pt>
                <c:pt idx="1">
                  <c:v>1 - 5 ha</c:v>
                </c:pt>
                <c:pt idx="2">
                  <c:v>5 - 50 ha</c:v>
                </c:pt>
                <c:pt idx="3">
                  <c:v>50 - 100 ha</c:v>
                </c:pt>
                <c:pt idx="4">
                  <c:v>100 - 500 ha</c:v>
                </c:pt>
                <c:pt idx="5">
                  <c:v>&gt; 500 ha</c:v>
                </c:pt>
              </c:strCache>
            </c:strRef>
          </c:cat>
          <c:val>
            <c:numRef>
              <c:f>'f4'!$C$5:$C$10</c:f>
              <c:numCache>
                <c:formatCode>0.0</c:formatCode>
                <c:ptCount val="6"/>
                <c:pt idx="0">
                  <c:v>464.9</c:v>
                </c:pt>
                <c:pt idx="1">
                  <c:v>247607</c:v>
                </c:pt>
                <c:pt idx="2">
                  <c:v>16599.400000000001</c:v>
                </c:pt>
                <c:pt idx="3">
                  <c:v>8657</c:v>
                </c:pt>
                <c:pt idx="4">
                  <c:v>20749.5</c:v>
                </c:pt>
                <c:pt idx="5">
                  <c:v>17151.8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1-4491-B78A-8BF2609040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95041088"/>
        <c:axId val="1095040256"/>
      </c:barChart>
      <c:lineChart>
        <c:grouping val="standard"/>
        <c:varyColors val="0"/>
        <c:ser>
          <c:idx val="1"/>
          <c:order val="1"/>
          <c:tx>
            <c:strRef>
              <c:f>'f4'!$D$4</c:f>
              <c:strCache>
                <c:ptCount val="1"/>
                <c:pt idx="0">
                  <c:v>Numero Incendi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7957685891073897E-2"/>
                  <c:y val="3.211642321638262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0A-4204-8B6F-C4E3BDBAC7D9}"/>
                </c:ext>
              </c:extLst>
            </c:dLbl>
            <c:dLbl>
              <c:idx val="1"/>
              <c:layout>
                <c:manualLayout>
                  <c:x val="-4.1398347065052778E-2"/>
                  <c:y val="-3.50365027942300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0A-4204-8B6F-C4E3BDBAC7D9}"/>
                </c:ext>
              </c:extLst>
            </c:dLbl>
            <c:dLbl>
              <c:idx val="2"/>
              <c:layout>
                <c:manualLayout>
                  <c:x val="-4.1398347065052778E-2"/>
                  <c:y val="2.1021901676537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E0A-4204-8B6F-C4E3BDBAC7D9}"/>
                </c:ext>
              </c:extLst>
            </c:dLbl>
            <c:dLbl>
              <c:idx val="3"/>
              <c:layout>
                <c:manualLayout>
                  <c:x val="-5.2437906282400283E-2"/>
                  <c:y val="-1.40146011176920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0A-4204-8B6F-C4E3BDBAC7D9}"/>
                </c:ext>
              </c:extLst>
            </c:dLbl>
            <c:dLbl>
              <c:idx val="4"/>
              <c:layout>
                <c:manualLayout>
                  <c:x val="-4.4158236869389626E-2"/>
                  <c:y val="-1.0510950838269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0A-4204-8B6F-C4E3BDBAC7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'f4'!$B$5:$B$10</c:f>
              <c:strCache>
                <c:ptCount val="6"/>
                <c:pt idx="0">
                  <c:v>&lt; 1 ha</c:v>
                </c:pt>
                <c:pt idx="1">
                  <c:v>1 - 5 ha</c:v>
                </c:pt>
                <c:pt idx="2">
                  <c:v>5 - 50 ha</c:v>
                </c:pt>
                <c:pt idx="3">
                  <c:v>50 - 100 ha</c:v>
                </c:pt>
                <c:pt idx="4">
                  <c:v>100 - 500 ha</c:v>
                </c:pt>
                <c:pt idx="5">
                  <c:v>&gt; 500 ha</c:v>
                </c:pt>
              </c:strCache>
            </c:strRef>
          </c:cat>
          <c:val>
            <c:numRef>
              <c:f>'f4'!$D$5:$D$10</c:f>
              <c:numCache>
                <c:formatCode>0</c:formatCode>
                <c:ptCount val="6"/>
                <c:pt idx="0">
                  <c:v>1587</c:v>
                </c:pt>
                <c:pt idx="1">
                  <c:v>996</c:v>
                </c:pt>
                <c:pt idx="2">
                  <c:v>985</c:v>
                </c:pt>
                <c:pt idx="3">
                  <c:v>127</c:v>
                </c:pt>
                <c:pt idx="4">
                  <c:v>112</c:v>
                </c:pt>
                <c:pt idx="5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61-4491-B78A-8BF2609040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5043168"/>
        <c:axId val="1095039840"/>
      </c:lineChart>
      <c:catAx>
        <c:axId val="109504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039840"/>
        <c:crosses val="autoZero"/>
        <c:auto val="1"/>
        <c:lblAlgn val="ctr"/>
        <c:lblOffset val="100"/>
        <c:noMultiLvlLbl val="0"/>
      </c:catAx>
      <c:valAx>
        <c:axId val="109503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043168"/>
        <c:crosses val="autoZero"/>
        <c:crossBetween val="between"/>
      </c:valAx>
      <c:valAx>
        <c:axId val="1095040256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041088"/>
        <c:crosses val="max"/>
        <c:crossBetween val="between"/>
      </c:valAx>
      <c:catAx>
        <c:axId val="1095041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50402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1276349</xdr:colOff>
      <xdr:row>1</xdr:row>
      <xdr:rowOff>110490</xdr:rowOff>
    </xdr:from>
    <xdr:to>
      <xdr:col>9</xdr:col>
      <xdr:colOff>289560</xdr:colOff>
      <xdr:row>36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3DA77A1-39F5-4134-5937-7FF66B54FF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472440</xdr:colOff>
      <xdr:row>4</xdr:row>
      <xdr:rowOff>0</xdr:rowOff>
    </xdr:from>
    <xdr:to>
      <xdr:col>10</xdr:col>
      <xdr:colOff>496570</xdr:colOff>
      <xdr:row>17</xdr:row>
      <xdr:rowOff>95250</xdr:rowOff>
    </xdr:to>
    <xdr:pic>
      <xdr:nvPicPr>
        <xdr:cNvPr id="2" name="Immagine 1" descr="Immagine che contiene testo&#10;&#10;Descrizione generata automaticamente">
          <a:extLst>
            <a:ext uri="{FF2B5EF4-FFF2-40B4-BE49-F238E27FC236}">
              <a16:creationId xmlns:a16="http://schemas.microsoft.com/office/drawing/2014/main" id="{9226F69F-8C0F-4A3B-6571-8AD70CA1D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" y="731520"/>
          <a:ext cx="6120130" cy="23736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1</xdr:row>
      <xdr:rowOff>9719</xdr:rowOff>
    </xdr:from>
    <xdr:to>
      <xdr:col>26</xdr:col>
      <xdr:colOff>377279</xdr:colOff>
      <xdr:row>30</xdr:row>
      <xdr:rowOff>133349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504360</xdr:colOff>
      <xdr:row>77</xdr:row>
      <xdr:rowOff>52200</xdr:rowOff>
    </xdr:from>
    <xdr:to>
      <xdr:col>37</xdr:col>
      <xdr:colOff>118080</xdr:colOff>
      <xdr:row>106</xdr:row>
      <xdr:rowOff>113970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440267</xdr:colOff>
      <xdr:row>1</xdr:row>
      <xdr:rowOff>62442</xdr:rowOff>
    </xdr:from>
    <xdr:to>
      <xdr:col>17</xdr:col>
      <xdr:colOff>110066</xdr:colOff>
      <xdr:row>16</xdr:row>
      <xdr:rowOff>33867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3A2A78D-7C6A-4546-92A2-BB270E6A5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59267</xdr:colOff>
      <xdr:row>3</xdr:row>
      <xdr:rowOff>67733</xdr:rowOff>
    </xdr:from>
    <xdr:ext cx="812800" cy="264560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3F89E3FF-73E9-E9B6-ADE6-69727BCB17C5}"/>
            </a:ext>
          </a:extLst>
        </xdr:cNvPr>
        <xdr:cNvSpPr txBox="1"/>
      </xdr:nvSpPr>
      <xdr:spPr>
        <a:xfrm>
          <a:off x="9812867" y="626533"/>
          <a:ext cx="8128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 b="1"/>
            <a:t>superficie</a:t>
          </a:r>
        </a:p>
      </xdr:txBody>
    </xdr:sp>
    <xdr:clientData/>
  </xdr:one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0.05569</cdr:x>
      <cdr:y>0.4564</cdr:y>
    </cdr:from>
    <cdr:to>
      <cdr:x>0.12929</cdr:x>
      <cdr:y>0.56139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A2AC36A6-AD25-FBED-D74E-ACB56D6766C8}"/>
            </a:ext>
          </a:extLst>
        </cdr:cNvPr>
        <cdr:cNvSpPr txBox="1"/>
      </cdr:nvSpPr>
      <cdr:spPr>
        <a:xfrm xmlns:a="http://schemas.openxmlformats.org/drawingml/2006/main">
          <a:off x="301098" y="1656291"/>
          <a:ext cx="39793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</cdr:x>
      <cdr:y>0.1022</cdr:y>
    </cdr:from>
    <cdr:to>
      <cdr:x>0.10132</cdr:x>
      <cdr:y>0.16404</cdr:y>
    </cdr:to>
    <cdr:sp macro="" textlink="">
      <cdr:nvSpPr>
        <cdr:cNvPr id="4" name="CasellaDiTesto 3">
          <a:extLst xmlns:a="http://schemas.openxmlformats.org/drawingml/2006/main">
            <a:ext uri="{FF2B5EF4-FFF2-40B4-BE49-F238E27FC236}">
              <a16:creationId xmlns:a16="http://schemas.microsoft.com/office/drawing/2014/main" id="{887051E5-9E79-0AF9-2FA7-77A9A98AAC87}"/>
            </a:ext>
          </a:extLst>
        </cdr:cNvPr>
        <cdr:cNvSpPr txBox="1"/>
      </cdr:nvSpPr>
      <cdr:spPr>
        <a:xfrm xmlns:a="http://schemas.openxmlformats.org/drawingml/2006/main">
          <a:off x="0" y="377826"/>
          <a:ext cx="584200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b="1">
              <a:effectLst/>
            </a:rPr>
            <a:t>numero</a:t>
          </a:r>
          <a:endParaRPr lang="it-IT" sz="1100" b="1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D8E56-48B7-48A4-9C22-4DA31E6FA2C2}">
  <dimension ref="A1:E34"/>
  <sheetViews>
    <sheetView topLeftCell="A15" workbookViewId="0">
      <selection activeCell="C23" sqref="C23"/>
    </sheetView>
  </sheetViews>
  <sheetFormatPr defaultRowHeight="13.8" x14ac:dyDescent="0.3"/>
  <cols>
    <col min="1" max="1" width="22.5546875" style="72" customWidth="1"/>
    <col min="2" max="2" width="9.44140625" style="72" bestFit="1" customWidth="1"/>
    <col min="3" max="3" width="12.6640625" style="72" customWidth="1"/>
    <col min="4" max="4" width="15.109375" style="72" customWidth="1"/>
    <col min="5" max="5" width="15.33203125" style="72" customWidth="1"/>
    <col min="6" max="16384" width="8.88671875" style="72"/>
  </cols>
  <sheetData>
    <row r="1" spans="1:5" x14ac:dyDescent="0.3">
      <c r="A1" s="72" t="s">
        <v>158</v>
      </c>
    </row>
    <row r="2" spans="1:5" x14ac:dyDescent="0.3">
      <c r="A2" s="71"/>
    </row>
    <row r="3" spans="1:5" ht="27.6" x14ac:dyDescent="0.3">
      <c r="A3" s="97"/>
      <c r="B3" s="92" t="s">
        <v>58</v>
      </c>
      <c r="C3" s="92" t="s">
        <v>60</v>
      </c>
      <c r="D3" s="92" t="s">
        <v>61</v>
      </c>
      <c r="E3" s="92" t="s">
        <v>62</v>
      </c>
    </row>
    <row r="4" spans="1:5" x14ac:dyDescent="0.3">
      <c r="A4" s="97"/>
      <c r="B4" s="92" t="s">
        <v>59</v>
      </c>
      <c r="C4" s="92" t="s">
        <v>59</v>
      </c>
      <c r="D4" s="92" t="s">
        <v>59</v>
      </c>
      <c r="E4" s="92" t="s">
        <v>159</v>
      </c>
    </row>
    <row r="5" spans="1:5" x14ac:dyDescent="0.3">
      <c r="A5" s="4"/>
      <c r="B5" s="4"/>
      <c r="C5" s="4"/>
      <c r="D5" s="4"/>
      <c r="E5" s="4"/>
    </row>
    <row r="6" spans="1:5" x14ac:dyDescent="0.3">
      <c r="A6" s="5" t="s">
        <v>63</v>
      </c>
      <c r="B6" s="6">
        <v>890433</v>
      </c>
      <c r="C6" s="6">
        <v>84991</v>
      </c>
      <c r="D6" s="6">
        <v>975424</v>
      </c>
      <c r="E6" s="73">
        <v>38.4</v>
      </c>
    </row>
    <row r="7" spans="1:5" x14ac:dyDescent="0.3">
      <c r="A7" s="5" t="s">
        <v>64</v>
      </c>
      <c r="B7" s="6">
        <v>99243</v>
      </c>
      <c r="C7" s="6">
        <v>8733</v>
      </c>
      <c r="D7" s="6">
        <v>107976</v>
      </c>
      <c r="E7" s="73">
        <v>33.1</v>
      </c>
    </row>
    <row r="8" spans="1:5" x14ac:dyDescent="0.3">
      <c r="A8" s="5" t="s">
        <v>65</v>
      </c>
      <c r="B8" s="6">
        <v>621968</v>
      </c>
      <c r="C8" s="6">
        <v>70252</v>
      </c>
      <c r="D8" s="6">
        <v>692220</v>
      </c>
      <c r="E8" s="73">
        <v>28.999999999999996</v>
      </c>
    </row>
    <row r="9" spans="1:5" x14ac:dyDescent="0.3">
      <c r="A9" s="5" t="s">
        <v>70</v>
      </c>
      <c r="B9" s="6">
        <v>343160</v>
      </c>
      <c r="C9" s="6">
        <v>44084</v>
      </c>
      <c r="D9" s="6">
        <v>387244</v>
      </c>
      <c r="E9" s="73">
        <v>71.399999999999991</v>
      </c>
    </row>
    <row r="10" spans="1:5" x14ac:dyDescent="0.3">
      <c r="A10" s="5" t="s">
        <v>50</v>
      </c>
      <c r="B10" s="6">
        <v>339270</v>
      </c>
      <c r="C10" s="6">
        <v>36081</v>
      </c>
      <c r="D10" s="6">
        <v>375351</v>
      </c>
      <c r="E10" s="73">
        <v>50.7</v>
      </c>
    </row>
    <row r="11" spans="1:5" x14ac:dyDescent="0.3">
      <c r="A11" s="5" t="s">
        <v>156</v>
      </c>
      <c r="B11" s="6">
        <v>373259</v>
      </c>
      <c r="C11" s="6">
        <v>33826</v>
      </c>
      <c r="D11" s="6">
        <v>407086</v>
      </c>
      <c r="E11" s="73">
        <v>65.600000000000009</v>
      </c>
    </row>
    <row r="12" spans="1:5" x14ac:dyDescent="0.3">
      <c r="A12" s="5" t="s">
        <v>68</v>
      </c>
      <c r="B12" s="6">
        <v>416704</v>
      </c>
      <c r="C12" s="6">
        <v>52991</v>
      </c>
      <c r="D12" s="6">
        <v>469695</v>
      </c>
      <c r="E12" s="73">
        <v>25.5</v>
      </c>
    </row>
    <row r="13" spans="1:5" x14ac:dyDescent="0.3">
      <c r="A13" s="5" t="s">
        <v>36</v>
      </c>
      <c r="B13" s="6">
        <v>332556</v>
      </c>
      <c r="C13" s="6">
        <v>41058</v>
      </c>
      <c r="D13" s="6">
        <v>373614</v>
      </c>
      <c r="E13" s="73">
        <v>47.599999999999994</v>
      </c>
    </row>
    <row r="14" spans="1:5" x14ac:dyDescent="0.3">
      <c r="A14" s="5" t="s">
        <v>157</v>
      </c>
      <c r="B14" s="6">
        <v>584901</v>
      </c>
      <c r="C14" s="6">
        <v>53915</v>
      </c>
      <c r="D14" s="6">
        <v>638816</v>
      </c>
      <c r="E14" s="73">
        <v>28.499999999999996</v>
      </c>
    </row>
    <row r="15" spans="1:5" x14ac:dyDescent="0.3">
      <c r="A15" s="5" t="s">
        <v>72</v>
      </c>
      <c r="B15" s="6">
        <v>1035448</v>
      </c>
      <c r="C15" s="6">
        <v>154275</v>
      </c>
      <c r="D15" s="6">
        <v>1189722</v>
      </c>
      <c r="E15" s="73">
        <v>51.7</v>
      </c>
    </row>
    <row r="16" spans="1:5" x14ac:dyDescent="0.3">
      <c r="A16" s="5" t="s">
        <v>73</v>
      </c>
      <c r="B16" s="6">
        <v>390305</v>
      </c>
      <c r="C16" s="6">
        <v>23651</v>
      </c>
      <c r="D16" s="6">
        <v>413956</v>
      </c>
      <c r="E16" s="73">
        <v>49</v>
      </c>
    </row>
    <row r="17" spans="1:5" x14ac:dyDescent="0.3">
      <c r="A17" s="5" t="s">
        <v>74</v>
      </c>
      <c r="B17" s="6">
        <v>291767</v>
      </c>
      <c r="C17" s="6">
        <v>21314</v>
      </c>
      <c r="D17" s="6">
        <v>313081</v>
      </c>
      <c r="E17" s="73">
        <v>33.4</v>
      </c>
    </row>
    <row r="18" spans="1:5" x14ac:dyDescent="0.3">
      <c r="A18" s="5" t="s">
        <v>75</v>
      </c>
      <c r="B18" s="6">
        <v>560236</v>
      </c>
      <c r="C18" s="6">
        <v>87912</v>
      </c>
      <c r="D18" s="6">
        <v>648148</v>
      </c>
      <c r="E18" s="73">
        <v>37.700000000000003</v>
      </c>
    </row>
    <row r="19" spans="1:5" x14ac:dyDescent="0.3">
      <c r="A19" s="5" t="s">
        <v>76</v>
      </c>
      <c r="B19" s="6">
        <v>411588</v>
      </c>
      <c r="C19" s="6">
        <v>63011</v>
      </c>
      <c r="D19" s="6">
        <v>474599</v>
      </c>
      <c r="E19" s="73">
        <v>44</v>
      </c>
    </row>
    <row r="20" spans="1:5" x14ac:dyDescent="0.3">
      <c r="A20" s="5" t="s">
        <v>77</v>
      </c>
      <c r="B20" s="6">
        <v>153248</v>
      </c>
      <c r="C20" s="6">
        <v>20025</v>
      </c>
      <c r="D20" s="6">
        <v>173273</v>
      </c>
      <c r="E20" s="73">
        <v>39</v>
      </c>
    </row>
    <row r="21" spans="1:5" x14ac:dyDescent="0.3">
      <c r="A21" s="5" t="s">
        <v>78</v>
      </c>
      <c r="B21" s="6">
        <v>403927</v>
      </c>
      <c r="C21" s="6">
        <v>87332</v>
      </c>
      <c r="D21" s="6">
        <v>491259</v>
      </c>
      <c r="E21" s="73">
        <v>36.1</v>
      </c>
    </row>
    <row r="22" spans="1:5" x14ac:dyDescent="0.3">
      <c r="A22" s="5" t="s">
        <v>79</v>
      </c>
      <c r="B22" s="6">
        <v>142349</v>
      </c>
      <c r="C22" s="6">
        <v>49389</v>
      </c>
      <c r="D22" s="6">
        <v>191738</v>
      </c>
      <c r="E22" s="73">
        <v>9.9</v>
      </c>
    </row>
    <row r="23" spans="1:5" x14ac:dyDescent="0.3">
      <c r="A23" s="5" t="s">
        <v>80</v>
      </c>
      <c r="B23" s="6">
        <v>288020</v>
      </c>
      <c r="C23" s="6">
        <v>104392</v>
      </c>
      <c r="D23" s="6">
        <v>392412</v>
      </c>
      <c r="E23" s="73">
        <v>39.300000000000004</v>
      </c>
    </row>
    <row r="24" spans="1:5" x14ac:dyDescent="0.3">
      <c r="A24" s="5" t="s">
        <v>81</v>
      </c>
      <c r="B24" s="6">
        <v>495177</v>
      </c>
      <c r="C24" s="6">
        <v>155443</v>
      </c>
      <c r="D24" s="6">
        <v>650620</v>
      </c>
      <c r="E24" s="73">
        <v>43.1</v>
      </c>
    </row>
    <row r="25" spans="1:5" x14ac:dyDescent="0.3">
      <c r="A25" s="5" t="s">
        <v>82</v>
      </c>
      <c r="B25" s="6">
        <v>285489</v>
      </c>
      <c r="C25" s="6">
        <v>101745</v>
      </c>
      <c r="D25" s="6">
        <v>387234</v>
      </c>
      <c r="E25" s="73">
        <v>15.1</v>
      </c>
    </row>
    <row r="26" spans="1:5" x14ac:dyDescent="0.3">
      <c r="A26" s="5" t="s">
        <v>44</v>
      </c>
      <c r="B26" s="6">
        <v>626140</v>
      </c>
      <c r="C26" s="6">
        <v>674851</v>
      </c>
      <c r="D26" s="6">
        <v>1300991</v>
      </c>
      <c r="E26" s="73">
        <v>54</v>
      </c>
    </row>
    <row r="27" spans="1:5" s="71" customFormat="1" x14ac:dyDescent="0.3">
      <c r="A27" s="7" t="s">
        <v>83</v>
      </c>
      <c r="B27" s="8">
        <v>9085186</v>
      </c>
      <c r="C27" s="8">
        <v>1969272</v>
      </c>
      <c r="D27" s="8">
        <v>11054458</v>
      </c>
      <c r="E27" s="74">
        <v>36.700000000000003</v>
      </c>
    </row>
    <row r="28" spans="1:5" x14ac:dyDescent="0.3">
      <c r="E28" s="75"/>
    </row>
    <row r="29" spans="1:5" x14ac:dyDescent="0.3">
      <c r="A29" s="75" t="s">
        <v>186</v>
      </c>
      <c r="E29" s="75"/>
    </row>
    <row r="30" spans="1:5" x14ac:dyDescent="0.3">
      <c r="E30" s="75"/>
    </row>
    <row r="31" spans="1:5" x14ac:dyDescent="0.3">
      <c r="E31" s="75"/>
    </row>
    <row r="32" spans="1:5" x14ac:dyDescent="0.3">
      <c r="E32" s="75"/>
    </row>
    <row r="33" spans="5:5" x14ac:dyDescent="0.3">
      <c r="E33" s="75"/>
    </row>
    <row r="34" spans="5:5" x14ac:dyDescent="0.3">
      <c r="E34" s="75"/>
    </row>
  </sheetData>
  <mergeCells count="1">
    <mergeCell ref="A3:A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26"/>
  <sheetViews>
    <sheetView zoomScale="80" zoomScaleNormal="80" workbookViewId="0">
      <selection activeCell="A3" sqref="A3:A4"/>
    </sheetView>
  </sheetViews>
  <sheetFormatPr defaultRowHeight="13.8" x14ac:dyDescent="0.3"/>
  <cols>
    <col min="1" max="1" width="8.88671875" style="72"/>
    <col min="2" max="2" width="21.6640625" style="72" bestFit="1" customWidth="1"/>
    <col min="3" max="3" width="22.44140625" style="72" bestFit="1" customWidth="1"/>
    <col min="4" max="4" width="20.109375" style="72" bestFit="1" customWidth="1"/>
    <col min="5" max="5" width="26.109375" style="72" customWidth="1"/>
    <col min="6" max="6" width="20.109375" style="72" customWidth="1"/>
    <col min="7" max="7" width="20.6640625" style="72" customWidth="1"/>
    <col min="8" max="16384" width="8.88671875" style="72"/>
  </cols>
  <sheetData>
    <row r="2" spans="2:8" ht="31.5" customHeight="1" x14ac:dyDescent="0.3">
      <c r="B2" s="72" t="s">
        <v>26</v>
      </c>
      <c r="C2" s="76" t="s">
        <v>55</v>
      </c>
      <c r="D2" s="76" t="s">
        <v>27</v>
      </c>
      <c r="E2" s="76" t="s">
        <v>28</v>
      </c>
      <c r="F2" s="76" t="s">
        <v>29</v>
      </c>
      <c r="G2" s="76" t="s">
        <v>30</v>
      </c>
      <c r="H2" s="76"/>
    </row>
    <row r="3" spans="2:8" x14ac:dyDescent="0.3">
      <c r="B3" s="72" t="s">
        <v>52</v>
      </c>
      <c r="C3" s="77">
        <v>7526</v>
      </c>
      <c r="D3" s="78">
        <v>22940.406499999997</v>
      </c>
      <c r="E3" s="78">
        <v>22973.535400000117</v>
      </c>
      <c r="F3" s="78">
        <v>45919.471900000128</v>
      </c>
      <c r="G3" s="79">
        <f>SUM(G4:G24)</f>
        <v>284.48450710839671</v>
      </c>
    </row>
    <row r="4" spans="2:8" x14ac:dyDescent="0.3">
      <c r="B4" s="72" t="s">
        <v>45</v>
      </c>
      <c r="C4" s="77">
        <v>978</v>
      </c>
      <c r="D4" s="78">
        <v>24947</v>
      </c>
      <c r="E4" s="78">
        <v>34925</v>
      </c>
      <c r="F4" s="78">
        <v>59872</v>
      </c>
      <c r="G4" s="79">
        <f>((D4+E4)/C4)</f>
        <v>61.218813905930467</v>
      </c>
    </row>
    <row r="5" spans="2:8" x14ac:dyDescent="0.3">
      <c r="B5" s="72" t="s">
        <v>44</v>
      </c>
      <c r="C5" s="77">
        <v>1108</v>
      </c>
      <c r="D5" s="78">
        <v>6202.5</v>
      </c>
      <c r="E5" s="78">
        <v>19603.2</v>
      </c>
      <c r="F5" s="78">
        <v>25805.7</v>
      </c>
      <c r="G5" s="79">
        <f t="shared" ref="G5:G24" si="0">((D5+E5)/C5)</f>
        <v>23.290342960288811</v>
      </c>
    </row>
    <row r="6" spans="2:8" x14ac:dyDescent="0.3">
      <c r="B6" s="72" t="s">
        <v>33</v>
      </c>
      <c r="C6" s="77">
        <v>739</v>
      </c>
      <c r="D6" s="78">
        <v>24796.400000000001</v>
      </c>
      <c r="E6" s="78">
        <v>3685.3</v>
      </c>
      <c r="F6" s="78">
        <v>28481.7</v>
      </c>
      <c r="G6" s="79">
        <f t="shared" si="0"/>
        <v>38.540866035182681</v>
      </c>
    </row>
    <row r="7" spans="2:8" x14ac:dyDescent="0.3">
      <c r="B7" s="72" t="s">
        <v>42</v>
      </c>
      <c r="C7" s="77">
        <v>139</v>
      </c>
      <c r="D7" s="78">
        <v>752</v>
      </c>
      <c r="E7" s="78">
        <v>221</v>
      </c>
      <c r="F7" s="78">
        <v>973</v>
      </c>
      <c r="G7" s="79">
        <f t="shared" si="0"/>
        <v>7</v>
      </c>
    </row>
    <row r="8" spans="2:8" x14ac:dyDescent="0.3">
      <c r="B8" s="72" t="s">
        <v>34</v>
      </c>
      <c r="C8" s="77">
        <v>559</v>
      </c>
      <c r="D8" s="78">
        <v>5372.6</v>
      </c>
      <c r="E8" s="78">
        <v>1628</v>
      </c>
      <c r="F8" s="78">
        <v>7000.6</v>
      </c>
      <c r="G8" s="79">
        <f t="shared" si="0"/>
        <v>12.523434704830054</v>
      </c>
    </row>
    <row r="9" spans="2:8" x14ac:dyDescent="0.3">
      <c r="B9" s="72" t="s">
        <v>43</v>
      </c>
      <c r="C9" s="77">
        <v>476</v>
      </c>
      <c r="D9" s="78">
        <v>3552.5</v>
      </c>
      <c r="E9" s="78">
        <v>6227.5</v>
      </c>
      <c r="F9" s="78">
        <v>9780</v>
      </c>
      <c r="G9" s="79">
        <f t="shared" si="0"/>
        <v>20.54621848739496</v>
      </c>
    </row>
    <row r="10" spans="2:8" x14ac:dyDescent="0.3">
      <c r="B10" s="72" t="s">
        <v>37</v>
      </c>
      <c r="C10" s="77">
        <v>341</v>
      </c>
      <c r="D10" s="78">
        <v>6429.9</v>
      </c>
      <c r="E10" s="78">
        <v>1110.9000000000001</v>
      </c>
      <c r="F10" s="78">
        <v>7540.8</v>
      </c>
      <c r="G10" s="79">
        <f t="shared" si="0"/>
        <v>22.113782991202346</v>
      </c>
    </row>
    <row r="11" spans="2:8" x14ac:dyDescent="0.3">
      <c r="B11" s="72" t="s">
        <v>46</v>
      </c>
      <c r="C11" s="77">
        <v>405</v>
      </c>
      <c r="D11" s="78">
        <v>361.6</v>
      </c>
      <c r="E11" s="78">
        <v>533.1</v>
      </c>
      <c r="F11" s="78">
        <v>894.7</v>
      </c>
      <c r="G11" s="79">
        <f t="shared" si="0"/>
        <v>2.2091358024691359</v>
      </c>
    </row>
    <row r="12" spans="2:8" x14ac:dyDescent="0.3">
      <c r="B12" s="72" t="s">
        <v>32</v>
      </c>
      <c r="C12" s="77">
        <v>238</v>
      </c>
      <c r="D12" s="78">
        <v>1555.6</v>
      </c>
      <c r="E12" s="78">
        <v>2293.6999999999998</v>
      </c>
      <c r="F12" s="78">
        <v>3849.3</v>
      </c>
      <c r="G12" s="79">
        <f t="shared" si="0"/>
        <v>16.173529411764704</v>
      </c>
    </row>
    <row r="13" spans="2:8" x14ac:dyDescent="0.3">
      <c r="B13" s="72" t="s">
        <v>39</v>
      </c>
      <c r="C13" s="77">
        <v>168</v>
      </c>
      <c r="D13" s="78">
        <v>222.2</v>
      </c>
      <c r="E13" s="78">
        <v>25.5</v>
      </c>
      <c r="F13" s="78">
        <v>247.7</v>
      </c>
      <c r="G13" s="79">
        <f t="shared" si="0"/>
        <v>1.4744047619047618</v>
      </c>
    </row>
    <row r="14" spans="2:8" x14ac:dyDescent="0.3">
      <c r="B14" s="72" t="s">
        <v>38</v>
      </c>
      <c r="C14" s="77">
        <v>171</v>
      </c>
      <c r="D14" s="78">
        <v>659.5</v>
      </c>
      <c r="E14" s="78">
        <v>51.9</v>
      </c>
      <c r="F14" s="78">
        <v>711.4</v>
      </c>
      <c r="G14" s="79">
        <f t="shared" si="0"/>
        <v>4.1602339181286547</v>
      </c>
    </row>
    <row r="15" spans="2:8" x14ac:dyDescent="0.3">
      <c r="B15" s="72" t="s">
        <v>31</v>
      </c>
      <c r="C15" s="77">
        <v>90</v>
      </c>
      <c r="D15" s="78">
        <v>1129.5</v>
      </c>
      <c r="E15" s="78">
        <v>1932.1</v>
      </c>
      <c r="F15" s="78">
        <v>3061.6</v>
      </c>
      <c r="G15" s="79">
        <f t="shared" si="0"/>
        <v>34.017777777777773</v>
      </c>
    </row>
    <row r="16" spans="2:8" x14ac:dyDescent="0.3">
      <c r="B16" s="72" t="s">
        <v>41</v>
      </c>
      <c r="C16" s="77">
        <v>101</v>
      </c>
      <c r="D16" s="78">
        <v>499.1</v>
      </c>
      <c r="E16" s="78">
        <v>2061.4</v>
      </c>
      <c r="F16" s="78">
        <v>2560.5</v>
      </c>
      <c r="G16" s="79">
        <f t="shared" si="0"/>
        <v>25.35148514851485</v>
      </c>
    </row>
    <row r="17" spans="2:7" x14ac:dyDescent="0.3">
      <c r="B17" s="72" t="s">
        <v>47</v>
      </c>
      <c r="C17" s="77">
        <v>95</v>
      </c>
      <c r="D17" s="78">
        <v>248.4</v>
      </c>
      <c r="E17" s="78">
        <v>241.9</v>
      </c>
      <c r="F17" s="78">
        <v>463.3</v>
      </c>
      <c r="G17" s="79">
        <f t="shared" si="0"/>
        <v>5.1610526315789471</v>
      </c>
    </row>
    <row r="18" spans="2:7" x14ac:dyDescent="0.3">
      <c r="B18" s="72" t="s">
        <v>40</v>
      </c>
      <c r="C18" s="77">
        <v>84</v>
      </c>
      <c r="D18" s="78">
        <v>111.2</v>
      </c>
      <c r="E18" s="78">
        <v>255.4</v>
      </c>
      <c r="F18" s="78">
        <v>366.6</v>
      </c>
      <c r="G18" s="79">
        <f t="shared" si="0"/>
        <v>4.3642857142857148</v>
      </c>
    </row>
    <row r="19" spans="2:7" x14ac:dyDescent="0.3">
      <c r="B19" s="72" t="s">
        <v>36</v>
      </c>
      <c r="C19" s="77">
        <v>40</v>
      </c>
      <c r="D19" s="78">
        <v>59.5</v>
      </c>
      <c r="E19" s="78">
        <v>43.5</v>
      </c>
      <c r="F19" s="78">
        <v>103</v>
      </c>
      <c r="G19" s="79">
        <f t="shared" si="0"/>
        <v>2.5750000000000002</v>
      </c>
    </row>
    <row r="20" spans="2:7" x14ac:dyDescent="0.3">
      <c r="B20" s="72" t="s">
        <v>35</v>
      </c>
      <c r="C20" s="77">
        <v>162</v>
      </c>
      <c r="D20" s="78">
        <v>104.4</v>
      </c>
      <c r="E20" s="78">
        <v>100.8</v>
      </c>
      <c r="F20" s="78">
        <v>205.2</v>
      </c>
      <c r="G20" s="79">
        <f t="shared" si="0"/>
        <v>1.2666666666666666</v>
      </c>
    </row>
    <row r="21" spans="2:7" x14ac:dyDescent="0.3">
      <c r="B21" s="72" t="s">
        <v>49</v>
      </c>
      <c r="C21" s="77">
        <v>50</v>
      </c>
      <c r="D21" s="78">
        <v>13.6</v>
      </c>
      <c r="E21" s="78">
        <v>15.5</v>
      </c>
      <c r="F21" s="78">
        <v>29.1</v>
      </c>
      <c r="G21" s="79">
        <f t="shared" si="0"/>
        <v>0.58200000000000007</v>
      </c>
    </row>
    <row r="22" spans="2:7" x14ac:dyDescent="0.3">
      <c r="B22" s="72" t="s">
        <v>51</v>
      </c>
      <c r="C22" s="77">
        <v>21</v>
      </c>
      <c r="D22" s="78">
        <v>1.8</v>
      </c>
      <c r="E22" s="78">
        <v>0.1</v>
      </c>
      <c r="F22" s="78">
        <v>1.9</v>
      </c>
      <c r="G22" s="79">
        <f t="shared" si="0"/>
        <v>9.0476190476190488E-2</v>
      </c>
    </row>
    <row r="23" spans="2:7" x14ac:dyDescent="0.3">
      <c r="B23" s="72" t="s">
        <v>50</v>
      </c>
      <c r="C23" s="77">
        <v>20</v>
      </c>
      <c r="D23" s="78">
        <v>3.7</v>
      </c>
      <c r="E23" s="78">
        <v>7.8</v>
      </c>
      <c r="F23" s="78">
        <v>11.3</v>
      </c>
      <c r="G23" s="79">
        <f t="shared" si="0"/>
        <v>0.57499999999999996</v>
      </c>
    </row>
    <row r="24" spans="2:7" x14ac:dyDescent="0.3">
      <c r="B24" s="72" t="s">
        <v>48</v>
      </c>
      <c r="C24" s="77">
        <v>4</v>
      </c>
      <c r="D24" s="78">
        <v>4.3</v>
      </c>
      <c r="E24" s="78">
        <v>0.7</v>
      </c>
      <c r="F24" s="78">
        <v>5</v>
      </c>
      <c r="G24" s="79">
        <f t="shared" si="0"/>
        <v>1.25</v>
      </c>
    </row>
    <row r="25" spans="2:7" x14ac:dyDescent="0.3">
      <c r="C25" s="77"/>
    </row>
    <row r="26" spans="2:7" x14ac:dyDescent="0.3">
      <c r="F26" s="79"/>
    </row>
  </sheetData>
  <sortState xmlns:xlrd2="http://schemas.microsoft.com/office/spreadsheetml/2017/richdata2" ref="B3:H24">
    <sortCondition descending="1" ref="F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61DFF-B83C-426E-8176-F2D79534CE7B}">
  <dimension ref="C1:I65"/>
  <sheetViews>
    <sheetView workbookViewId="0">
      <selection activeCell="C9" sqref="C9"/>
    </sheetView>
  </sheetViews>
  <sheetFormatPr defaultRowHeight="13.8" x14ac:dyDescent="0.3"/>
  <cols>
    <col min="1" max="2" width="8.88671875" style="72"/>
    <col min="3" max="3" width="19.109375" style="72" customWidth="1"/>
    <col min="4" max="4" width="13.109375" style="72" customWidth="1"/>
    <col min="5" max="5" width="19.109375" style="72" customWidth="1"/>
    <col min="6" max="6" width="17.109375" style="72" customWidth="1"/>
    <col min="7" max="7" width="21.6640625" style="72" customWidth="1"/>
    <col min="8" max="8" width="17.109375" style="72" customWidth="1"/>
    <col min="9" max="9" width="14.109375" style="72" customWidth="1"/>
    <col min="10" max="16384" width="8.88671875" style="72"/>
  </cols>
  <sheetData>
    <row r="1" spans="4:4" x14ac:dyDescent="0.3">
      <c r="D1" s="72" t="s">
        <v>160</v>
      </c>
    </row>
    <row r="37" spans="3:9" x14ac:dyDescent="0.3">
      <c r="D37" s="75" t="s">
        <v>186</v>
      </c>
    </row>
    <row r="39" spans="3:9" ht="14.4" thickBot="1" x14ac:dyDescent="0.35"/>
    <row r="40" spans="3:9" ht="14.4" thickBot="1" x14ac:dyDescent="0.35">
      <c r="D40" s="98" t="s">
        <v>85</v>
      </c>
      <c r="E40" s="99"/>
      <c r="F40" s="100" t="s">
        <v>84</v>
      </c>
      <c r="G40" s="100"/>
      <c r="H40" s="101"/>
    </row>
    <row r="41" spans="3:9" ht="41.4" x14ac:dyDescent="0.3">
      <c r="C41" s="65" t="s">
        <v>57</v>
      </c>
      <c r="D41" s="65" t="s">
        <v>86</v>
      </c>
      <c r="E41" s="65" t="s">
        <v>87</v>
      </c>
      <c r="F41" s="65" t="s">
        <v>89</v>
      </c>
      <c r="G41" s="65" t="s">
        <v>90</v>
      </c>
      <c r="H41" s="66" t="s">
        <v>91</v>
      </c>
      <c r="I41" s="66" t="s">
        <v>88</v>
      </c>
    </row>
    <row r="42" spans="3:9" ht="14.4" thickBot="1" x14ac:dyDescent="0.35">
      <c r="C42" s="67" t="s">
        <v>63</v>
      </c>
      <c r="D42" s="68">
        <v>870594</v>
      </c>
      <c r="E42" s="68">
        <v>69522</v>
      </c>
      <c r="F42" s="68">
        <v>890433</v>
      </c>
      <c r="G42" s="68">
        <v>84991</v>
      </c>
      <c r="H42" s="69">
        <v>0.38400000000000001</v>
      </c>
      <c r="I42" s="70">
        <v>0.37012688667601318</v>
      </c>
    </row>
    <row r="43" spans="3:9" ht="14.4" thickBot="1" x14ac:dyDescent="0.35">
      <c r="C43" s="67" t="s">
        <v>64</v>
      </c>
      <c r="D43" s="68">
        <v>98439</v>
      </c>
      <c r="E43" s="68">
        <v>7489</v>
      </c>
      <c r="F43" s="68">
        <v>99243</v>
      </c>
      <c r="G43" s="68">
        <v>8733</v>
      </c>
      <c r="H43" s="69">
        <v>0.33100000000000002</v>
      </c>
      <c r="I43" s="70">
        <v>0.3246118864189359</v>
      </c>
    </row>
    <row r="44" spans="3:9" ht="14.4" thickBot="1" x14ac:dyDescent="0.35">
      <c r="C44" s="67" t="s">
        <v>65</v>
      </c>
      <c r="D44" s="68">
        <v>606045</v>
      </c>
      <c r="E44" s="68">
        <v>59657</v>
      </c>
      <c r="F44" s="68">
        <v>621968</v>
      </c>
      <c r="G44" s="68">
        <v>70252</v>
      </c>
      <c r="H44" s="69">
        <v>0.28999999999999998</v>
      </c>
      <c r="I44" s="70">
        <v>0.27897003082196803</v>
      </c>
    </row>
    <row r="45" spans="3:9" ht="14.4" thickBot="1" x14ac:dyDescent="0.35">
      <c r="C45" s="67" t="s">
        <v>66</v>
      </c>
      <c r="D45" s="68">
        <v>336689</v>
      </c>
      <c r="E45" s="68">
        <v>35485</v>
      </c>
      <c r="F45" s="68">
        <v>339270</v>
      </c>
      <c r="G45" s="68">
        <v>36081</v>
      </c>
      <c r="H45" s="69">
        <v>0.50700000000000001</v>
      </c>
      <c r="I45" s="70">
        <v>0.50293987678328422</v>
      </c>
    </row>
    <row r="46" spans="3:9" ht="14.4" thickBot="1" x14ac:dyDescent="0.35">
      <c r="C46" s="67" t="s">
        <v>67</v>
      </c>
      <c r="D46" s="68">
        <v>375402</v>
      </c>
      <c r="E46" s="68">
        <v>32129</v>
      </c>
      <c r="F46" s="68">
        <v>373259</v>
      </c>
      <c r="G46" s="68">
        <v>33826</v>
      </c>
      <c r="H46" s="69">
        <v>0.65600000000000003</v>
      </c>
      <c r="I46" s="70">
        <v>0.65657735745702361</v>
      </c>
    </row>
    <row r="47" spans="3:9" ht="14.4" thickBot="1" x14ac:dyDescent="0.35">
      <c r="C47" s="67" t="s">
        <v>68</v>
      </c>
      <c r="D47" s="68">
        <v>397889</v>
      </c>
      <c r="E47" s="68">
        <v>48967</v>
      </c>
      <c r="F47" s="68">
        <v>416704</v>
      </c>
      <c r="G47" s="68">
        <v>52991</v>
      </c>
      <c r="H47" s="69">
        <v>0.255</v>
      </c>
      <c r="I47" s="70">
        <v>0.24297246185951774</v>
      </c>
    </row>
    <row r="48" spans="3:9" ht="14.4" thickBot="1" x14ac:dyDescent="0.35">
      <c r="C48" s="67" t="s">
        <v>69</v>
      </c>
      <c r="D48" s="68">
        <v>323832</v>
      </c>
      <c r="E48" s="68">
        <v>33392</v>
      </c>
      <c r="F48" s="68">
        <v>332556</v>
      </c>
      <c r="G48" s="68">
        <v>41058</v>
      </c>
      <c r="H48" s="69">
        <v>0.47599999999999998</v>
      </c>
      <c r="I48" s="70">
        <v>0.45468708632873756</v>
      </c>
    </row>
    <row r="49" spans="3:9" ht="14.4" thickBot="1" x14ac:dyDescent="0.35">
      <c r="C49" s="67" t="s">
        <v>70</v>
      </c>
      <c r="D49" s="68">
        <v>339107</v>
      </c>
      <c r="E49" s="68">
        <v>36027</v>
      </c>
      <c r="F49" s="68">
        <v>343160</v>
      </c>
      <c r="G49" s="68">
        <v>44084</v>
      </c>
      <c r="H49" s="69">
        <v>0.71399999999999997</v>
      </c>
      <c r="I49" s="70">
        <v>0.69209850486325331</v>
      </c>
    </row>
    <row r="50" spans="3:9" ht="14.4" thickBot="1" x14ac:dyDescent="0.35">
      <c r="C50" s="67" t="s">
        <v>71</v>
      </c>
      <c r="D50" s="68">
        <v>563263</v>
      </c>
      <c r="E50" s="68">
        <v>45555</v>
      </c>
      <c r="F50" s="68">
        <v>584901</v>
      </c>
      <c r="G50" s="68">
        <v>53915</v>
      </c>
      <c r="H50" s="69">
        <v>0.28499999999999998</v>
      </c>
      <c r="I50" s="70">
        <v>0.27116401998572959</v>
      </c>
    </row>
    <row r="51" spans="3:9" ht="14.4" thickBot="1" x14ac:dyDescent="0.35">
      <c r="C51" s="67" t="s">
        <v>72</v>
      </c>
      <c r="D51" s="68">
        <v>1015728</v>
      </c>
      <c r="E51" s="68">
        <v>135811</v>
      </c>
      <c r="F51" s="68">
        <v>1035448</v>
      </c>
      <c r="G51" s="68">
        <v>154275</v>
      </c>
      <c r="H51" s="69">
        <v>0.51700000000000002</v>
      </c>
      <c r="I51" s="70">
        <v>0.50088298569215206</v>
      </c>
    </row>
    <row r="52" spans="3:9" ht="14.4" thickBot="1" x14ac:dyDescent="0.35">
      <c r="C52" s="67" t="s">
        <v>73</v>
      </c>
      <c r="D52" s="68">
        <v>371574</v>
      </c>
      <c r="E52" s="68">
        <v>18681</v>
      </c>
      <c r="F52" s="68">
        <v>390305</v>
      </c>
      <c r="G52" s="68">
        <v>23651</v>
      </c>
      <c r="H52" s="69">
        <v>0.49</v>
      </c>
      <c r="I52" s="70">
        <v>0.46151035236351767</v>
      </c>
    </row>
    <row r="53" spans="3:9" ht="14.4" thickBot="1" x14ac:dyDescent="0.35">
      <c r="C53" s="67" t="s">
        <v>74</v>
      </c>
      <c r="D53" s="68">
        <v>291394</v>
      </c>
      <c r="E53" s="68">
        <v>16682</v>
      </c>
      <c r="F53" s="68">
        <v>291767</v>
      </c>
      <c r="G53" s="68">
        <v>21314</v>
      </c>
      <c r="H53" s="69">
        <v>0.33400000000000002</v>
      </c>
      <c r="I53" s="70">
        <v>0.3289607298563928</v>
      </c>
    </row>
    <row r="54" spans="3:9" ht="14.4" thickBot="1" x14ac:dyDescent="0.35">
      <c r="C54" s="67" t="s">
        <v>75</v>
      </c>
      <c r="D54" s="68">
        <v>543884</v>
      </c>
      <c r="E54" s="68">
        <v>61974</v>
      </c>
      <c r="F54" s="68">
        <v>560236</v>
      </c>
      <c r="G54" s="68">
        <v>87912</v>
      </c>
      <c r="H54" s="69">
        <v>0.377</v>
      </c>
      <c r="I54" s="70">
        <v>0.35208581284635698</v>
      </c>
    </row>
    <row r="55" spans="3:9" ht="14.4" thickBot="1" x14ac:dyDescent="0.35">
      <c r="C55" s="67" t="s">
        <v>76</v>
      </c>
      <c r="D55" s="68">
        <v>391492</v>
      </c>
      <c r="E55" s="68">
        <v>47099</v>
      </c>
      <c r="F55" s="68">
        <v>411588</v>
      </c>
      <c r="G55" s="68">
        <v>63011</v>
      </c>
      <c r="H55" s="69">
        <v>0.44</v>
      </c>
      <c r="I55" s="70">
        <v>0.4062863590214838</v>
      </c>
    </row>
    <row r="56" spans="3:9" ht="14.4" thickBot="1" x14ac:dyDescent="0.35">
      <c r="C56" s="67" t="s">
        <v>77</v>
      </c>
      <c r="D56" s="68">
        <v>132562</v>
      </c>
      <c r="E56" s="68">
        <v>16079</v>
      </c>
      <c r="F56" s="68">
        <v>153248</v>
      </c>
      <c r="G56" s="68">
        <v>20025</v>
      </c>
      <c r="H56" s="69">
        <v>0.39</v>
      </c>
      <c r="I56" s="70">
        <v>0.33495431140355819</v>
      </c>
    </row>
    <row r="57" spans="3:9" ht="14.4" thickBot="1" x14ac:dyDescent="0.35">
      <c r="C57" s="67" t="s">
        <v>78</v>
      </c>
      <c r="D57" s="68">
        <v>384395</v>
      </c>
      <c r="E57" s="68">
        <v>60879</v>
      </c>
      <c r="F57" s="68">
        <v>403927</v>
      </c>
      <c r="G57" s="68">
        <v>87332</v>
      </c>
      <c r="H57" s="69">
        <v>0.36099999999999999</v>
      </c>
      <c r="I57" s="70">
        <v>0.32764224352017068</v>
      </c>
    </row>
    <row r="58" spans="3:9" ht="14.4" thickBot="1" x14ac:dyDescent="0.35">
      <c r="C58" s="67" t="s">
        <v>79</v>
      </c>
      <c r="D58" s="68">
        <v>145889</v>
      </c>
      <c r="E58" s="68">
        <v>33151</v>
      </c>
      <c r="F58" s="68">
        <v>142349</v>
      </c>
      <c r="G58" s="68">
        <v>49389</v>
      </c>
      <c r="H58" s="69">
        <v>9.9000000000000005E-2</v>
      </c>
      <c r="I58" s="70">
        <v>9.245164155366678E-2</v>
      </c>
    </row>
    <row r="59" spans="3:9" ht="14.4" thickBot="1" x14ac:dyDescent="0.35">
      <c r="C59" s="67" t="s">
        <v>80</v>
      </c>
      <c r="D59" s="68">
        <v>263098</v>
      </c>
      <c r="E59" s="68">
        <v>93329</v>
      </c>
      <c r="F59" s="68">
        <v>288020</v>
      </c>
      <c r="G59" s="68">
        <v>104392</v>
      </c>
      <c r="H59" s="69">
        <v>0.39300000000000002</v>
      </c>
      <c r="I59" s="70">
        <v>0.35661921775837174</v>
      </c>
    </row>
    <row r="60" spans="3:9" ht="14.4" thickBot="1" x14ac:dyDescent="0.35">
      <c r="C60" s="67" t="s">
        <v>81</v>
      </c>
      <c r="D60" s="68">
        <v>468151</v>
      </c>
      <c r="E60" s="68">
        <v>144781</v>
      </c>
      <c r="F60" s="68">
        <v>495177</v>
      </c>
      <c r="G60" s="68">
        <v>155443</v>
      </c>
      <c r="H60" s="69">
        <v>0.43099999999999999</v>
      </c>
      <c r="I60" s="70">
        <v>0.40643875720713102</v>
      </c>
    </row>
    <row r="61" spans="3:9" ht="14.4" thickBot="1" x14ac:dyDescent="0.35">
      <c r="C61" s="67" t="s">
        <v>82</v>
      </c>
      <c r="D61" s="68">
        <v>256303</v>
      </c>
      <c r="E61" s="68">
        <v>81868</v>
      </c>
      <c r="F61" s="68">
        <v>285489</v>
      </c>
      <c r="G61" s="68">
        <v>101745</v>
      </c>
      <c r="H61" s="69">
        <v>0.151</v>
      </c>
      <c r="I61" s="70">
        <v>0.13156960987160163</v>
      </c>
    </row>
    <row r="62" spans="3:9" ht="14.4" thickBot="1" x14ac:dyDescent="0.35">
      <c r="C62" s="67" t="s">
        <v>44</v>
      </c>
      <c r="D62" s="68">
        <v>583472</v>
      </c>
      <c r="E62" s="68">
        <v>629778</v>
      </c>
      <c r="F62" s="68">
        <v>626140</v>
      </c>
      <c r="G62" s="68">
        <v>674851</v>
      </c>
      <c r="H62" s="69">
        <v>0.54</v>
      </c>
      <c r="I62" s="70">
        <v>0.50363451223729128</v>
      </c>
    </row>
    <row r="63" spans="3:9" ht="14.4" thickBot="1" x14ac:dyDescent="0.35">
      <c r="C63" s="67" t="s">
        <v>83</v>
      </c>
      <c r="D63" s="68">
        <v>8759200</v>
      </c>
      <c r="E63" s="68">
        <v>1708333</v>
      </c>
      <c r="F63" s="68">
        <v>9085186</v>
      </c>
      <c r="G63" s="68">
        <v>1969272</v>
      </c>
      <c r="H63" s="69">
        <v>0.36699999999999999</v>
      </c>
      <c r="I63" s="70">
        <v>0.34737951228966268</v>
      </c>
    </row>
    <row r="65" spans="4:7" x14ac:dyDescent="0.3">
      <c r="D65" s="91"/>
      <c r="E65" s="91"/>
      <c r="F65" s="91"/>
      <c r="G65" s="91"/>
    </row>
  </sheetData>
  <mergeCells count="2">
    <mergeCell ref="D40:E40"/>
    <mergeCell ref="F40:H4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711A7-BD99-417F-8AC3-FF3381813151}">
  <dimension ref="B2:D21"/>
  <sheetViews>
    <sheetView workbookViewId="0">
      <selection activeCell="K7" sqref="K7"/>
    </sheetView>
  </sheetViews>
  <sheetFormatPr defaultRowHeight="13.8" x14ac:dyDescent="0.3"/>
  <cols>
    <col min="1" max="1" width="8.88671875" style="72"/>
    <col min="2" max="3" width="29" style="72" customWidth="1"/>
    <col min="4" max="4" width="47.44140625" style="72" customWidth="1"/>
    <col min="5" max="16384" width="8.88671875" style="72"/>
  </cols>
  <sheetData>
    <row r="2" spans="2:4" x14ac:dyDescent="0.3">
      <c r="B2" s="72" t="s">
        <v>161</v>
      </c>
    </row>
    <row r="3" spans="2:4" x14ac:dyDescent="0.3">
      <c r="B3" s="71"/>
    </row>
    <row r="4" spans="2:4" ht="14.4" thickBot="1" x14ac:dyDescent="0.35">
      <c r="B4" s="93" t="s">
        <v>92</v>
      </c>
      <c r="C4" s="94" t="s">
        <v>93</v>
      </c>
      <c r="D4" s="95" t="s">
        <v>94</v>
      </c>
    </row>
    <row r="5" spans="2:4" x14ac:dyDescent="0.3">
      <c r="B5" s="102" t="s">
        <v>95</v>
      </c>
      <c r="C5" s="104" t="s">
        <v>96</v>
      </c>
      <c r="D5" s="86" t="s">
        <v>97</v>
      </c>
    </row>
    <row r="6" spans="2:4" ht="14.4" thickBot="1" x14ac:dyDescent="0.35">
      <c r="B6" s="103"/>
      <c r="C6" s="105"/>
      <c r="D6" s="87" t="s">
        <v>185</v>
      </c>
    </row>
    <row r="7" spans="2:4" x14ac:dyDescent="0.3">
      <c r="B7" s="102" t="s">
        <v>98</v>
      </c>
      <c r="C7" s="104" t="s">
        <v>99</v>
      </c>
      <c r="D7" s="88" t="s">
        <v>100</v>
      </c>
    </row>
    <row r="8" spans="2:4" ht="14.4" thickBot="1" x14ac:dyDescent="0.35">
      <c r="B8" s="103"/>
      <c r="C8" s="105"/>
      <c r="D8" s="87" t="s">
        <v>101</v>
      </c>
    </row>
    <row r="9" spans="2:4" x14ac:dyDescent="0.3">
      <c r="B9" s="102" t="s">
        <v>102</v>
      </c>
      <c r="C9" s="104" t="s">
        <v>103</v>
      </c>
      <c r="D9" s="88" t="s">
        <v>104</v>
      </c>
    </row>
    <row r="10" spans="2:4" ht="14.4" thickBot="1" x14ac:dyDescent="0.35">
      <c r="B10" s="103"/>
      <c r="C10" s="105"/>
      <c r="D10" s="87" t="s">
        <v>105</v>
      </c>
    </row>
    <row r="11" spans="2:4" ht="28.2" thickBot="1" x14ac:dyDescent="0.35">
      <c r="B11" s="96" t="s">
        <v>106</v>
      </c>
      <c r="C11" s="89" t="s">
        <v>107</v>
      </c>
      <c r="D11" s="87" t="s">
        <v>108</v>
      </c>
    </row>
    <row r="12" spans="2:4" x14ac:dyDescent="0.3">
      <c r="B12" s="102" t="s">
        <v>109</v>
      </c>
      <c r="C12" s="104" t="s">
        <v>110</v>
      </c>
      <c r="D12" s="88" t="s">
        <v>111</v>
      </c>
    </row>
    <row r="13" spans="2:4" ht="14.4" thickBot="1" x14ac:dyDescent="0.35">
      <c r="B13" s="103"/>
      <c r="C13" s="105"/>
      <c r="D13" s="87" t="s">
        <v>112</v>
      </c>
    </row>
    <row r="14" spans="2:4" x14ac:dyDescent="0.3">
      <c r="B14" s="102" t="s">
        <v>113</v>
      </c>
      <c r="C14" s="104" t="s">
        <v>114</v>
      </c>
      <c r="D14" s="88" t="s">
        <v>115</v>
      </c>
    </row>
    <row r="15" spans="2:4" ht="14.4" thickBot="1" x14ac:dyDescent="0.35">
      <c r="B15" s="103"/>
      <c r="C15" s="105"/>
      <c r="D15" s="87" t="s">
        <v>116</v>
      </c>
    </row>
    <row r="16" spans="2:4" x14ac:dyDescent="0.3">
      <c r="B16" s="102" t="s">
        <v>117</v>
      </c>
      <c r="C16" s="104" t="s">
        <v>118</v>
      </c>
      <c r="D16" s="88" t="s">
        <v>119</v>
      </c>
    </row>
    <row r="17" spans="2:4" ht="14.4" thickBot="1" x14ac:dyDescent="0.35">
      <c r="B17" s="103"/>
      <c r="C17" s="105"/>
      <c r="D17" s="87" t="s">
        <v>120</v>
      </c>
    </row>
    <row r="18" spans="2:4" x14ac:dyDescent="0.3">
      <c r="B18" s="102" t="s">
        <v>121</v>
      </c>
      <c r="C18" s="104" t="s">
        <v>122</v>
      </c>
      <c r="D18" s="88" t="s">
        <v>123</v>
      </c>
    </row>
    <row r="19" spans="2:4" ht="14.4" thickBot="1" x14ac:dyDescent="0.35">
      <c r="B19" s="103"/>
      <c r="C19" s="105"/>
      <c r="D19" s="87" t="s">
        <v>120</v>
      </c>
    </row>
    <row r="20" spans="2:4" x14ac:dyDescent="0.3">
      <c r="B20" s="102" t="s">
        <v>124</v>
      </c>
      <c r="C20" s="104" t="s">
        <v>125</v>
      </c>
      <c r="D20" s="88" t="s">
        <v>126</v>
      </c>
    </row>
    <row r="21" spans="2:4" x14ac:dyDescent="0.3">
      <c r="B21" s="106"/>
      <c r="C21" s="107"/>
      <c r="D21" s="90" t="s">
        <v>127</v>
      </c>
    </row>
  </sheetData>
  <mergeCells count="16">
    <mergeCell ref="B18:B19"/>
    <mergeCell ref="C18:C19"/>
    <mergeCell ref="B20:B21"/>
    <mergeCell ref="C20:C21"/>
    <mergeCell ref="B12:B13"/>
    <mergeCell ref="C12:C13"/>
    <mergeCell ref="B14:B15"/>
    <mergeCell ref="C14:C15"/>
    <mergeCell ref="B16:B17"/>
    <mergeCell ref="C16:C17"/>
    <mergeCell ref="B5:B6"/>
    <mergeCell ref="C5:C6"/>
    <mergeCell ref="B7:B8"/>
    <mergeCell ref="C7:C8"/>
    <mergeCell ref="B9:B10"/>
    <mergeCell ref="C9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775EE-8E18-4EA1-84EA-BB3260904C7F}">
  <dimension ref="A1:J1"/>
  <sheetViews>
    <sheetView tabSelected="1" workbookViewId="0">
      <selection sqref="A1:J1"/>
    </sheetView>
  </sheetViews>
  <sheetFormatPr defaultRowHeight="13.8" x14ac:dyDescent="0.3"/>
  <cols>
    <col min="1" max="16384" width="8.88671875" style="72"/>
  </cols>
  <sheetData>
    <row r="1" spans="1:10" x14ac:dyDescent="0.3">
      <c r="A1" s="108" t="s">
        <v>164</v>
      </c>
      <c r="B1" s="108"/>
      <c r="C1" s="108"/>
      <c r="D1" s="108"/>
      <c r="E1" s="108"/>
      <c r="F1" s="108"/>
      <c r="G1" s="108"/>
      <c r="H1" s="108"/>
      <c r="I1" s="108"/>
      <c r="J1" s="108"/>
    </row>
  </sheetData>
  <mergeCells count="1">
    <mergeCell ref="A1:J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"/>
  <sheetViews>
    <sheetView zoomScale="80" zoomScaleNormal="80" workbookViewId="0">
      <selection activeCell="I35" sqref="I35"/>
    </sheetView>
  </sheetViews>
  <sheetFormatPr defaultColWidth="9.109375" defaultRowHeight="13.8" x14ac:dyDescent="0.3"/>
  <cols>
    <col min="1" max="1" width="8.6640625" style="82" customWidth="1"/>
    <col min="2" max="2" width="44.44140625" style="82" bestFit="1" customWidth="1"/>
    <col min="3" max="3" width="24.88671875" style="82" customWidth="1"/>
    <col min="4" max="4" width="29.33203125" style="82" customWidth="1"/>
    <col min="5" max="5" width="19.6640625" style="82" customWidth="1"/>
    <col min="6" max="6" width="18.5546875" style="82" customWidth="1"/>
    <col min="7" max="7" width="11.5546875" style="82" customWidth="1"/>
    <col min="8" max="1025" width="8.6640625" style="82" customWidth="1"/>
    <col min="1026" max="16384" width="9.109375" style="82"/>
  </cols>
  <sheetData>
    <row r="1" spans="1:10" x14ac:dyDescent="0.3">
      <c r="A1" s="109" t="s">
        <v>54</v>
      </c>
      <c r="B1" s="109"/>
      <c r="C1" s="109"/>
      <c r="D1" s="109"/>
      <c r="J1" s="82" t="s">
        <v>163</v>
      </c>
    </row>
    <row r="2" spans="1:10" ht="14.4" thickBot="1" x14ac:dyDescent="0.35">
      <c r="A2" s="83"/>
      <c r="B2" s="83"/>
      <c r="C2" s="83"/>
      <c r="D2" s="83"/>
    </row>
    <row r="3" spans="1:10" ht="14.4" thickBot="1" x14ac:dyDescent="0.35">
      <c r="B3" s="46"/>
      <c r="C3" s="46"/>
      <c r="D3" s="46"/>
      <c r="E3" s="46"/>
      <c r="F3" s="46"/>
      <c r="G3" s="47" t="s">
        <v>0</v>
      </c>
    </row>
    <row r="4" spans="1:10" ht="14.4" thickBot="1" x14ac:dyDescent="0.35">
      <c r="B4" s="46" t="s">
        <v>1</v>
      </c>
      <c r="C4" s="46" t="s">
        <v>2</v>
      </c>
      <c r="D4" s="46" t="s">
        <v>53</v>
      </c>
      <c r="E4" s="46" t="s">
        <v>3</v>
      </c>
      <c r="F4" s="46" t="s">
        <v>4</v>
      </c>
      <c r="G4" s="48" t="s">
        <v>5</v>
      </c>
    </row>
    <row r="5" spans="1:10" ht="14.4" thickBot="1" x14ac:dyDescent="0.35">
      <c r="B5" s="49" t="s">
        <v>6</v>
      </c>
      <c r="C5" s="50">
        <v>68170</v>
      </c>
      <c r="D5" s="50">
        <v>23006</v>
      </c>
      <c r="E5" s="50">
        <v>6579</v>
      </c>
      <c r="F5" s="51">
        <v>13.9</v>
      </c>
      <c r="G5" s="50">
        <v>91176</v>
      </c>
    </row>
    <row r="6" spans="1:10" ht="14.4" thickBot="1" x14ac:dyDescent="0.35">
      <c r="B6" s="49" t="s">
        <v>7</v>
      </c>
      <c r="C6" s="50">
        <v>31551</v>
      </c>
      <c r="D6" s="50">
        <v>23135</v>
      </c>
      <c r="E6" s="50">
        <v>4257</v>
      </c>
      <c r="F6" s="51">
        <v>12.8</v>
      </c>
      <c r="G6" s="50">
        <v>54686</v>
      </c>
    </row>
    <row r="7" spans="1:10" ht="14.4" thickBot="1" x14ac:dyDescent="0.35">
      <c r="B7" s="49" t="s">
        <v>8</v>
      </c>
      <c r="C7" s="50">
        <v>45838</v>
      </c>
      <c r="D7" s="50">
        <v>98081</v>
      </c>
      <c r="E7" s="50">
        <v>11963</v>
      </c>
      <c r="F7" s="51">
        <v>12</v>
      </c>
      <c r="G7" s="50">
        <v>143919</v>
      </c>
    </row>
    <row r="8" spans="1:10" ht="14.4" thickBot="1" x14ac:dyDescent="0.35">
      <c r="B8" s="49" t="s">
        <v>9</v>
      </c>
      <c r="C8" s="50">
        <v>76548</v>
      </c>
      <c r="D8" s="50">
        <v>114092</v>
      </c>
      <c r="E8" s="50">
        <v>18664</v>
      </c>
      <c r="F8" s="51">
        <v>10.199999999999999</v>
      </c>
      <c r="G8" s="50">
        <v>190640</v>
      </c>
    </row>
    <row r="9" spans="1:10" ht="14.4" thickBot="1" x14ac:dyDescent="0.35">
      <c r="B9" s="49" t="s">
        <v>10</v>
      </c>
      <c r="C9" s="50">
        <v>98410</v>
      </c>
      <c r="D9" s="50">
        <v>96909</v>
      </c>
      <c r="E9" s="50">
        <v>14477</v>
      </c>
      <c r="F9" s="51">
        <v>13.5</v>
      </c>
      <c r="G9" s="50">
        <v>195319</v>
      </c>
    </row>
    <row r="10" spans="1:10" ht="14.4" thickBot="1" x14ac:dyDescent="0.35">
      <c r="B10" s="49" t="s">
        <v>11</v>
      </c>
      <c r="C10" s="50">
        <v>20995</v>
      </c>
      <c r="D10" s="50">
        <v>27889</v>
      </c>
      <c r="E10" s="50">
        <v>7378</v>
      </c>
      <c r="F10" s="51">
        <v>6.6</v>
      </c>
      <c r="G10" s="50">
        <v>48884</v>
      </c>
    </row>
    <row r="11" spans="1:10" ht="14.4" thickBot="1" x14ac:dyDescent="0.35">
      <c r="B11" s="49" t="s">
        <v>12</v>
      </c>
      <c r="C11" s="50">
        <v>58234</v>
      </c>
      <c r="D11" s="50">
        <v>56414</v>
      </c>
      <c r="E11" s="50">
        <v>8595</v>
      </c>
      <c r="F11" s="51">
        <v>13.3</v>
      </c>
      <c r="G11" s="50">
        <v>114648</v>
      </c>
    </row>
    <row r="12" spans="1:10" ht="14.4" thickBot="1" x14ac:dyDescent="0.35">
      <c r="B12" s="49" t="s">
        <v>13</v>
      </c>
      <c r="C12" s="50">
        <v>38186</v>
      </c>
      <c r="D12" s="50">
        <v>38241</v>
      </c>
      <c r="E12" s="50">
        <v>7134</v>
      </c>
      <c r="F12" s="51">
        <v>10.7</v>
      </c>
      <c r="G12" s="50">
        <v>76427</v>
      </c>
    </row>
    <row r="13" spans="1:10" ht="14.4" thickBot="1" x14ac:dyDescent="0.35">
      <c r="B13" s="49" t="s">
        <v>14</v>
      </c>
      <c r="C13" s="50">
        <v>20218</v>
      </c>
      <c r="D13" s="50">
        <v>20573</v>
      </c>
      <c r="E13" s="50">
        <v>4601</v>
      </c>
      <c r="F13" s="51">
        <v>8.9</v>
      </c>
      <c r="G13" s="50">
        <v>40791</v>
      </c>
    </row>
    <row r="14" spans="1:10" ht="14.4" thickBot="1" x14ac:dyDescent="0.35">
      <c r="B14" s="49" t="s">
        <v>15</v>
      </c>
      <c r="C14" s="50">
        <v>44064</v>
      </c>
      <c r="D14" s="50">
        <v>47741</v>
      </c>
      <c r="E14" s="50">
        <v>9697</v>
      </c>
      <c r="F14" s="51">
        <v>9.5</v>
      </c>
      <c r="G14" s="50">
        <v>91805</v>
      </c>
    </row>
    <row r="15" spans="1:10" ht="14.4" thickBot="1" x14ac:dyDescent="0.35">
      <c r="B15" s="49" t="s">
        <v>16</v>
      </c>
      <c r="C15" s="50">
        <v>20866</v>
      </c>
      <c r="D15" s="50">
        <v>39310</v>
      </c>
      <c r="E15" s="50">
        <v>6428</v>
      </c>
      <c r="F15" s="51">
        <v>9.4</v>
      </c>
      <c r="G15" s="50">
        <v>60176</v>
      </c>
    </row>
    <row r="16" spans="1:10" ht="14.4" thickBot="1" x14ac:dyDescent="0.35">
      <c r="B16" s="49" t="s">
        <v>17</v>
      </c>
      <c r="C16" s="50">
        <v>21470</v>
      </c>
      <c r="D16" s="50">
        <v>26105</v>
      </c>
      <c r="E16" s="50">
        <v>7951</v>
      </c>
      <c r="F16" s="51">
        <v>6</v>
      </c>
      <c r="G16" s="50">
        <v>47575</v>
      </c>
    </row>
    <row r="17" spans="2:24" ht="14.4" thickBot="1" x14ac:dyDescent="0.35">
      <c r="B17" s="49" t="s">
        <v>18</v>
      </c>
      <c r="C17" s="50">
        <v>16422</v>
      </c>
      <c r="D17" s="50">
        <v>23524</v>
      </c>
      <c r="E17" s="50">
        <v>5643</v>
      </c>
      <c r="F17" s="51">
        <v>7.1</v>
      </c>
      <c r="G17" s="50">
        <v>39946</v>
      </c>
    </row>
    <row r="18" spans="2:24" ht="14.4" thickBot="1" x14ac:dyDescent="0.35">
      <c r="B18" s="49" t="s">
        <v>19</v>
      </c>
      <c r="C18" s="50">
        <v>116602</v>
      </c>
      <c r="D18" s="50">
        <v>111127</v>
      </c>
      <c r="E18" s="50">
        <v>10639</v>
      </c>
      <c r="F18" s="51">
        <v>21.4</v>
      </c>
      <c r="G18" s="50">
        <v>227729</v>
      </c>
    </row>
    <row r="19" spans="2:24" ht="14.4" thickBot="1" x14ac:dyDescent="0.35">
      <c r="B19" s="49" t="s">
        <v>20</v>
      </c>
      <c r="C19" s="50">
        <v>15270</v>
      </c>
      <c r="D19" s="50">
        <v>22269</v>
      </c>
      <c r="E19" s="50">
        <v>4897</v>
      </c>
      <c r="F19" s="51">
        <f>G19/E19</f>
        <v>7.6657137022666939</v>
      </c>
      <c r="G19" s="50">
        <v>37539</v>
      </c>
    </row>
    <row r="20" spans="2:24" ht="14.4" thickBot="1" x14ac:dyDescent="0.35">
      <c r="B20" s="49" t="s">
        <v>21</v>
      </c>
      <c r="C20" s="50">
        <v>31062</v>
      </c>
      <c r="D20" s="49">
        <v>42299</v>
      </c>
      <c r="E20" s="52">
        <v>5422</v>
      </c>
      <c r="F20" s="49">
        <v>13.5302471412763</v>
      </c>
      <c r="G20" s="50">
        <v>73361</v>
      </c>
    </row>
    <row r="21" spans="2:24" ht="14.4" thickBot="1" x14ac:dyDescent="0.35">
      <c r="B21" s="49" t="s">
        <v>22</v>
      </c>
      <c r="C21" s="50">
        <v>19357</v>
      </c>
      <c r="D21" s="50">
        <v>27180</v>
      </c>
      <c r="E21" s="50">
        <v>4884</v>
      </c>
      <c r="F21" s="53">
        <f>+(C21+D21)/E21</f>
        <v>9.5284602784602779</v>
      </c>
      <c r="G21" s="50">
        <f>C21+D21</f>
        <v>46537</v>
      </c>
    </row>
    <row r="22" spans="2:24" ht="14.4" thickBot="1" x14ac:dyDescent="0.35">
      <c r="B22" s="49" t="s">
        <v>23</v>
      </c>
      <c r="C22" s="50">
        <v>38430</v>
      </c>
      <c r="D22" s="50">
        <v>33577</v>
      </c>
      <c r="E22" s="50">
        <v>8181</v>
      </c>
      <c r="F22" s="51">
        <v>8.8000000000000007</v>
      </c>
      <c r="G22" s="50">
        <v>72007</v>
      </c>
    </row>
    <row r="23" spans="2:24" ht="14.4" thickBot="1" x14ac:dyDescent="0.35">
      <c r="B23" s="49">
        <v>2012</v>
      </c>
      <c r="C23" s="50">
        <v>74543</v>
      </c>
      <c r="D23" s="50">
        <v>56271</v>
      </c>
      <c r="E23" s="50">
        <v>8252</v>
      </c>
      <c r="F23" s="51">
        <v>10.462</v>
      </c>
      <c r="G23" s="50">
        <v>130814</v>
      </c>
    </row>
    <row r="24" spans="2:24" ht="14.4" thickBot="1" x14ac:dyDescent="0.35">
      <c r="B24" s="49">
        <v>2013</v>
      </c>
      <c r="C24" s="50">
        <v>13437</v>
      </c>
      <c r="D24" s="50">
        <v>15639</v>
      </c>
      <c r="E24" s="50">
        <v>2936</v>
      </c>
      <c r="F24" s="51">
        <v>9.9</v>
      </c>
      <c r="G24" s="50">
        <v>29076</v>
      </c>
    </row>
    <row r="25" spans="2:24" ht="14.4" thickBot="1" x14ac:dyDescent="0.35">
      <c r="B25" s="49">
        <v>2014</v>
      </c>
      <c r="C25" s="50">
        <v>17320</v>
      </c>
      <c r="D25" s="50">
        <v>18805</v>
      </c>
      <c r="E25" s="50">
        <v>3257</v>
      </c>
      <c r="F25" s="51">
        <v>11.1</v>
      </c>
      <c r="G25" s="50">
        <v>36125</v>
      </c>
    </row>
    <row r="26" spans="2:24" ht="14.4" thickBot="1" x14ac:dyDescent="0.35">
      <c r="B26" s="49">
        <v>2015</v>
      </c>
      <c r="C26" s="50">
        <v>21582</v>
      </c>
      <c r="D26" s="50">
        <v>16000</v>
      </c>
      <c r="E26" s="50">
        <v>5442</v>
      </c>
      <c r="F26" s="53">
        <v>7.6</v>
      </c>
      <c r="G26" s="50">
        <v>41515</v>
      </c>
    </row>
    <row r="27" spans="2:24" ht="14.4" thickBot="1" x14ac:dyDescent="0.35">
      <c r="B27" s="49">
        <v>2016</v>
      </c>
      <c r="C27" s="50">
        <v>31003</v>
      </c>
      <c r="D27" s="50">
        <v>31905</v>
      </c>
      <c r="E27" s="50">
        <v>4906</v>
      </c>
      <c r="F27" s="53">
        <v>12.82</v>
      </c>
      <c r="G27" s="50">
        <v>62909</v>
      </c>
    </row>
    <row r="28" spans="2:24" ht="14.4" thickBot="1" x14ac:dyDescent="0.35">
      <c r="B28" s="49">
        <v>2017</v>
      </c>
      <c r="C28" s="50">
        <v>113422</v>
      </c>
      <c r="D28" s="50">
        <v>48941</v>
      </c>
      <c r="E28" s="50">
        <v>7846</v>
      </c>
      <c r="F28" s="53">
        <f>G28/E28</f>
        <v>20.693729288809585</v>
      </c>
      <c r="G28" s="50">
        <v>162363</v>
      </c>
    </row>
    <row r="29" spans="2:24" ht="14.4" thickBot="1" x14ac:dyDescent="0.35">
      <c r="B29" s="49">
        <v>2018</v>
      </c>
      <c r="C29" s="50">
        <v>8804.86</v>
      </c>
      <c r="D29" s="50">
        <v>10675.71</v>
      </c>
      <c r="E29" s="50">
        <v>3220</v>
      </c>
      <c r="F29" s="53">
        <f>G29/E29</f>
        <v>6.0498664596273288</v>
      </c>
      <c r="G29" s="50">
        <f>D29+C29</f>
        <v>19480.57</v>
      </c>
    </row>
    <row r="30" spans="2:24" ht="14.4" thickBot="1" x14ac:dyDescent="0.35">
      <c r="B30" s="49">
        <v>2019</v>
      </c>
      <c r="C30" s="50">
        <v>22945.936499999996</v>
      </c>
      <c r="D30" s="50">
        <v>22973.535400000117</v>
      </c>
      <c r="E30" s="50">
        <v>7526</v>
      </c>
      <c r="F30" s="53">
        <f>G30/E30</f>
        <v>6.1014445787935312</v>
      </c>
      <c r="G30" s="50">
        <f>D30+C30</f>
        <v>45919.471900000113</v>
      </c>
    </row>
    <row r="31" spans="2:24" x14ac:dyDescent="0.3">
      <c r="B31" s="54">
        <v>2020</v>
      </c>
      <c r="C31" s="55">
        <v>31060</v>
      </c>
      <c r="D31" s="55">
        <v>24596</v>
      </c>
      <c r="E31" s="55">
        <v>4865</v>
      </c>
      <c r="F31" s="56">
        <f>G31/E31</f>
        <v>11.440082219938335</v>
      </c>
      <c r="G31" s="55">
        <v>55656</v>
      </c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</row>
    <row r="32" spans="2:24" ht="14.4" thickBot="1" x14ac:dyDescent="0.35">
      <c r="B32" s="57">
        <v>2021</v>
      </c>
      <c r="C32" s="58">
        <v>77026.8</v>
      </c>
      <c r="D32" s="59">
        <v>74937.3</v>
      </c>
      <c r="E32" s="59">
        <v>5989</v>
      </c>
      <c r="F32" s="60">
        <v>284.18966632998007</v>
      </c>
      <c r="G32" s="61">
        <v>151964.09999999998</v>
      </c>
      <c r="J32" s="81" t="s">
        <v>162</v>
      </c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</row>
    <row r="33" spans="2:24" x14ac:dyDescent="0.3">
      <c r="B33" s="62"/>
      <c r="C33" s="63"/>
      <c r="D33" s="63"/>
      <c r="E33" s="63"/>
      <c r="F33" s="64"/>
      <c r="G33" s="63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</row>
    <row r="34" spans="2:24" x14ac:dyDescent="0.3">
      <c r="B34" s="82" t="s">
        <v>24</v>
      </c>
      <c r="C34" s="84">
        <f>(SUM(C11:D32))/22</f>
        <v>75474.051904545471</v>
      </c>
    </row>
    <row r="35" spans="2:24" x14ac:dyDescent="0.3">
      <c r="F35" s="85">
        <f>AVERAGE(F5:F32)</f>
        <v>20.542186071398287</v>
      </c>
      <c r="G35" s="84">
        <f>AVERAGE(G5:G32)</f>
        <v>85320.969353571432</v>
      </c>
    </row>
    <row r="36" spans="2:24" x14ac:dyDescent="0.3">
      <c r="B36" s="82" t="s">
        <v>25</v>
      </c>
      <c r="C36" s="84">
        <f>C32+D32</f>
        <v>151964.1</v>
      </c>
    </row>
  </sheetData>
  <mergeCells count="1">
    <mergeCell ref="A1:D1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9D9E1-8B22-453C-8771-7552F0D5FE9A}">
  <dimension ref="B1:I19"/>
  <sheetViews>
    <sheetView zoomScale="90" zoomScaleNormal="90" workbookViewId="0">
      <selection activeCell="I19" sqref="I19"/>
    </sheetView>
  </sheetViews>
  <sheetFormatPr defaultRowHeight="13.8" x14ac:dyDescent="0.3"/>
  <cols>
    <col min="1" max="16384" width="8.88671875" style="72"/>
  </cols>
  <sheetData>
    <row r="1" spans="2:7" x14ac:dyDescent="0.3">
      <c r="B1" s="36"/>
      <c r="C1" s="37"/>
      <c r="D1" s="38"/>
    </row>
    <row r="3" spans="2:7" x14ac:dyDescent="0.3">
      <c r="B3" s="110" t="s">
        <v>56</v>
      </c>
      <c r="C3" s="111"/>
      <c r="D3" s="112"/>
    </row>
    <row r="4" spans="2:7" ht="41.4" x14ac:dyDescent="0.3">
      <c r="B4" s="39" t="s">
        <v>181</v>
      </c>
      <c r="C4" s="39" t="s">
        <v>170</v>
      </c>
      <c r="D4" s="39" t="s">
        <v>182</v>
      </c>
      <c r="F4" s="80"/>
      <c r="G4" s="80"/>
    </row>
    <row r="5" spans="2:7" ht="41.4" x14ac:dyDescent="0.3">
      <c r="B5" s="40" t="s">
        <v>171</v>
      </c>
      <c r="C5" s="41">
        <v>464.9</v>
      </c>
      <c r="D5" s="42">
        <v>1587</v>
      </c>
      <c r="F5" s="39" t="s">
        <v>169</v>
      </c>
      <c r="G5" s="39" t="s">
        <v>183</v>
      </c>
    </row>
    <row r="6" spans="2:7" x14ac:dyDescent="0.3">
      <c r="B6" s="40" t="s">
        <v>172</v>
      </c>
      <c r="C6" s="41">
        <v>247607</v>
      </c>
      <c r="D6" s="42">
        <v>996</v>
      </c>
      <c r="F6" s="41">
        <v>464.9</v>
      </c>
      <c r="G6" s="43">
        <v>7.0000000000000001E-3</v>
      </c>
    </row>
    <row r="7" spans="2:7" x14ac:dyDescent="0.3">
      <c r="B7" s="40" t="s">
        <v>173</v>
      </c>
      <c r="C7" s="41">
        <v>16599.400000000001</v>
      </c>
      <c r="D7" s="42">
        <v>985</v>
      </c>
      <c r="F7" s="41">
        <v>2476.6999999999998</v>
      </c>
      <c r="G7" s="43">
        <v>3.6999999999999998E-2</v>
      </c>
    </row>
    <row r="8" spans="2:7" ht="27.6" x14ac:dyDescent="0.3">
      <c r="B8" s="40" t="s">
        <v>174</v>
      </c>
      <c r="C8" s="41">
        <v>8657</v>
      </c>
      <c r="D8" s="42">
        <v>127</v>
      </c>
      <c r="F8" s="41">
        <v>16599.400000000001</v>
      </c>
      <c r="G8" s="43">
        <v>0.251</v>
      </c>
    </row>
    <row r="9" spans="2:7" ht="27.6" x14ac:dyDescent="0.3">
      <c r="B9" s="40" t="s">
        <v>175</v>
      </c>
      <c r="C9" s="41">
        <v>20749.5</v>
      </c>
      <c r="D9" s="42">
        <v>112</v>
      </c>
      <c r="F9" s="41">
        <v>8657</v>
      </c>
      <c r="G9" s="43">
        <v>0.13100000000000001</v>
      </c>
    </row>
    <row r="10" spans="2:7" x14ac:dyDescent="0.3">
      <c r="B10" s="40" t="s">
        <v>176</v>
      </c>
      <c r="C10" s="41">
        <v>17151.8</v>
      </c>
      <c r="D10" s="42">
        <v>11</v>
      </c>
      <c r="F10" s="41">
        <v>20749.5</v>
      </c>
      <c r="G10" s="43">
        <v>0.314</v>
      </c>
    </row>
    <row r="11" spans="2:7" x14ac:dyDescent="0.3">
      <c r="B11" s="39" t="s">
        <v>184</v>
      </c>
      <c r="C11" s="44">
        <v>66099.3</v>
      </c>
      <c r="D11" s="45">
        <f>SUM(D5:D10)</f>
        <v>3818</v>
      </c>
      <c r="F11" s="41">
        <v>17151.8</v>
      </c>
      <c r="G11" s="43">
        <v>0.26</v>
      </c>
    </row>
    <row r="19" spans="9:9" x14ac:dyDescent="0.3">
      <c r="I19" s="81" t="s">
        <v>162</v>
      </c>
    </row>
  </sheetData>
  <mergeCells count="1">
    <mergeCell ref="B3:D3"/>
  </mergeCells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DAE9E-C926-4C6E-8EF0-BB0CBA79705E}">
  <dimension ref="A2:F11"/>
  <sheetViews>
    <sheetView workbookViewId="0">
      <selection activeCell="A14" sqref="A14"/>
    </sheetView>
  </sheetViews>
  <sheetFormatPr defaultRowHeight="13.8" x14ac:dyDescent="0.3"/>
  <cols>
    <col min="1" max="1" width="47.44140625" style="72" customWidth="1"/>
    <col min="2" max="5" width="8.88671875" style="72"/>
    <col min="6" max="6" width="11.44140625" style="72" customWidth="1"/>
    <col min="7" max="16384" width="8.88671875" style="72"/>
  </cols>
  <sheetData>
    <row r="2" spans="1:6" x14ac:dyDescent="0.3">
      <c r="A2" s="72" t="s">
        <v>154</v>
      </c>
    </row>
    <row r="3" spans="1:6" x14ac:dyDescent="0.3">
      <c r="B3" s="35">
        <v>2017</v>
      </c>
      <c r="C3" s="35">
        <v>2018</v>
      </c>
      <c r="D3" s="35">
        <v>2019</v>
      </c>
      <c r="E3" s="35">
        <v>2020</v>
      </c>
      <c r="F3" s="35">
        <v>2021</v>
      </c>
    </row>
    <row r="4" spans="1:6" ht="15" x14ac:dyDescent="0.3">
      <c r="A4" s="1" t="s">
        <v>165</v>
      </c>
      <c r="B4" s="2">
        <v>5280000</v>
      </c>
      <c r="C4" s="2">
        <v>5280000</v>
      </c>
      <c r="D4" s="2">
        <v>5546218</v>
      </c>
      <c r="E4" s="2">
        <v>3500000</v>
      </c>
      <c r="F4" s="2">
        <v>3600000</v>
      </c>
    </row>
    <row r="5" spans="1:6" x14ac:dyDescent="0.3">
      <c r="A5" s="1" t="s">
        <v>129</v>
      </c>
      <c r="B5" s="2">
        <v>445000</v>
      </c>
      <c r="C5" s="2">
        <v>495000</v>
      </c>
      <c r="D5" s="2">
        <v>497000</v>
      </c>
      <c r="E5" s="2">
        <v>420000</v>
      </c>
      <c r="F5" s="2">
        <v>425000</v>
      </c>
    </row>
    <row r="6" spans="1:6" ht="15" x14ac:dyDescent="0.3">
      <c r="A6" s="1" t="s">
        <v>166</v>
      </c>
      <c r="B6" s="2">
        <v>1520000</v>
      </c>
      <c r="C6" s="2">
        <v>1554200</v>
      </c>
      <c r="D6" s="2">
        <v>1604641</v>
      </c>
      <c r="E6" s="2">
        <v>1504200</v>
      </c>
      <c r="F6" s="3" t="s">
        <v>151</v>
      </c>
    </row>
    <row r="7" spans="1:6" ht="15" x14ac:dyDescent="0.3">
      <c r="A7" s="1" t="s">
        <v>167</v>
      </c>
      <c r="B7" s="2">
        <v>3777975</v>
      </c>
      <c r="C7" s="2">
        <v>4705486</v>
      </c>
      <c r="D7" s="2">
        <v>4387935</v>
      </c>
      <c r="E7" s="2">
        <v>4263246</v>
      </c>
      <c r="F7" s="3" t="s">
        <v>152</v>
      </c>
    </row>
    <row r="8" spans="1:6" x14ac:dyDescent="0.3">
      <c r="A8" s="1" t="s">
        <v>130</v>
      </c>
      <c r="B8" s="2">
        <v>388347</v>
      </c>
      <c r="C8" s="2">
        <v>369148</v>
      </c>
      <c r="D8" s="2">
        <v>333776</v>
      </c>
      <c r="E8" s="2">
        <v>222581</v>
      </c>
      <c r="F8" s="2">
        <v>243000</v>
      </c>
    </row>
    <row r="9" spans="1:6" x14ac:dyDescent="0.3">
      <c r="A9" s="1"/>
      <c r="B9" s="2"/>
      <c r="C9" s="2"/>
      <c r="D9" s="2"/>
      <c r="E9" s="2"/>
      <c r="F9" s="2"/>
    </row>
    <row r="10" spans="1:6" x14ac:dyDescent="0.3">
      <c r="A10" s="72" t="s">
        <v>153</v>
      </c>
    </row>
    <row r="11" spans="1:6" x14ac:dyDescent="0.3">
      <c r="A11" s="72" t="s">
        <v>128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D3061-9A7C-4D06-8E56-C8DFEE1AB55D}">
  <dimension ref="A2:F10"/>
  <sheetViews>
    <sheetView workbookViewId="0">
      <selection activeCell="A2" sqref="A2"/>
    </sheetView>
  </sheetViews>
  <sheetFormatPr defaultRowHeight="13.8" x14ac:dyDescent="0.3"/>
  <cols>
    <col min="1" max="1" width="45.88671875" style="72" customWidth="1"/>
    <col min="2" max="16384" width="8.88671875" style="72"/>
  </cols>
  <sheetData>
    <row r="2" spans="1:6" x14ac:dyDescent="0.3">
      <c r="A2" s="72" t="s">
        <v>155</v>
      </c>
    </row>
    <row r="3" spans="1:6" x14ac:dyDescent="0.3">
      <c r="B3" s="35">
        <v>2017</v>
      </c>
      <c r="C3" s="35">
        <v>2018</v>
      </c>
      <c r="D3" s="35">
        <v>2019</v>
      </c>
      <c r="E3" s="35">
        <v>2020</v>
      </c>
      <c r="F3" s="35">
        <v>2021</v>
      </c>
    </row>
    <row r="4" spans="1:6" x14ac:dyDescent="0.3">
      <c r="A4" s="1" t="s">
        <v>129</v>
      </c>
      <c r="B4" s="2">
        <v>1894847</v>
      </c>
      <c r="C4" s="2">
        <v>2350352</v>
      </c>
      <c r="D4" s="2">
        <v>2661605</v>
      </c>
      <c r="E4" s="2">
        <v>1901037</v>
      </c>
      <c r="F4" s="2">
        <v>1999199</v>
      </c>
    </row>
    <row r="5" spans="1:6" ht="15" x14ac:dyDescent="0.3">
      <c r="A5" s="1" t="s">
        <v>168</v>
      </c>
      <c r="B5" s="2">
        <v>662281</v>
      </c>
      <c r="C5" s="2">
        <v>907141</v>
      </c>
      <c r="D5" s="3">
        <v>653244</v>
      </c>
      <c r="E5" s="2">
        <v>760736</v>
      </c>
      <c r="F5" s="2">
        <v>725500</v>
      </c>
    </row>
    <row r="6" spans="1:6" ht="15" x14ac:dyDescent="0.3">
      <c r="A6" s="1" t="s">
        <v>167</v>
      </c>
      <c r="B6" s="2">
        <v>2625525</v>
      </c>
      <c r="C6" s="2">
        <v>2784416</v>
      </c>
      <c r="D6" s="2">
        <v>3173687</v>
      </c>
      <c r="E6" s="2">
        <v>2596623</v>
      </c>
      <c r="F6" s="2">
        <v>2913777</v>
      </c>
    </row>
    <row r="7" spans="1:6" ht="15" x14ac:dyDescent="0.3">
      <c r="A7" s="1" t="s">
        <v>166</v>
      </c>
      <c r="B7" s="2">
        <v>5203619</v>
      </c>
      <c r="C7" s="2">
        <v>4811411</v>
      </c>
      <c r="D7" s="2">
        <v>5701382</v>
      </c>
      <c r="E7" s="2">
        <v>4050689</v>
      </c>
      <c r="F7" s="2">
        <v>4793080</v>
      </c>
    </row>
    <row r="8" spans="1:6" x14ac:dyDescent="0.3">
      <c r="A8" s="1" t="s">
        <v>130</v>
      </c>
      <c r="B8" s="2">
        <v>3202650</v>
      </c>
      <c r="C8" s="2">
        <v>3499348</v>
      </c>
      <c r="D8" s="2">
        <v>3550000</v>
      </c>
      <c r="E8" s="2">
        <v>3269703</v>
      </c>
      <c r="F8" s="2">
        <v>3306603</v>
      </c>
    </row>
    <row r="9" spans="1:6" x14ac:dyDescent="0.3">
      <c r="A9" s="1"/>
      <c r="B9" s="2"/>
      <c r="C9" s="2"/>
      <c r="D9" s="2"/>
      <c r="E9" s="2"/>
      <c r="F9" s="2"/>
    </row>
    <row r="10" spans="1:6" x14ac:dyDescent="0.3">
      <c r="A10" s="72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2A3C9-49D0-4C97-B03F-820D68926673}">
  <dimension ref="A3:J25"/>
  <sheetViews>
    <sheetView topLeftCell="A9" workbookViewId="0">
      <selection activeCell="G11" sqref="G11"/>
    </sheetView>
  </sheetViews>
  <sheetFormatPr defaultRowHeight="13.8" x14ac:dyDescent="0.3"/>
  <cols>
    <col min="1" max="1" width="41.6640625" style="72" customWidth="1"/>
    <col min="2" max="2" width="9.88671875" style="72" customWidth="1"/>
    <col min="3" max="3" width="11.5546875" style="72" customWidth="1"/>
    <col min="4" max="4" width="11" style="72" customWidth="1"/>
    <col min="5" max="6" width="8.88671875" style="72"/>
    <col min="7" max="7" width="10.6640625" style="72" customWidth="1"/>
    <col min="8" max="8" width="12.44140625" style="72" customWidth="1"/>
    <col min="9" max="9" width="12.33203125" style="72" customWidth="1"/>
    <col min="10" max="16384" width="8.88671875" style="72"/>
  </cols>
  <sheetData>
    <row r="3" spans="1:10" x14ac:dyDescent="0.3">
      <c r="A3" s="9" t="s">
        <v>187</v>
      </c>
      <c r="B3" s="9"/>
      <c r="C3" s="10"/>
      <c r="D3" s="10"/>
      <c r="E3" s="10"/>
      <c r="F3" s="10"/>
      <c r="G3" s="10"/>
      <c r="H3" s="10"/>
      <c r="I3" s="10"/>
      <c r="J3" s="10"/>
    </row>
    <row r="4" spans="1:10" x14ac:dyDescent="0.3">
      <c r="A4" s="10"/>
      <c r="B4" s="10"/>
      <c r="C4" s="11"/>
      <c r="D4" s="11"/>
      <c r="E4" s="11"/>
      <c r="F4" s="11"/>
      <c r="G4" s="11"/>
      <c r="H4" s="10"/>
      <c r="I4" s="10"/>
      <c r="J4" s="11" t="s">
        <v>131</v>
      </c>
    </row>
    <row r="5" spans="1:10" x14ac:dyDescent="0.3">
      <c r="A5" s="12"/>
      <c r="B5" s="114" t="s">
        <v>132</v>
      </c>
      <c r="C5" s="114" t="s">
        <v>133</v>
      </c>
      <c r="D5" s="114" t="s">
        <v>134</v>
      </c>
      <c r="E5" s="114" t="s">
        <v>135</v>
      </c>
      <c r="F5" s="114" t="s">
        <v>136</v>
      </c>
      <c r="G5" s="113" t="s">
        <v>137</v>
      </c>
      <c r="H5" s="113"/>
      <c r="I5" s="113"/>
      <c r="J5" s="113"/>
    </row>
    <row r="6" spans="1:10" ht="27.6" x14ac:dyDescent="0.3">
      <c r="A6" s="13"/>
      <c r="B6" s="115"/>
      <c r="C6" s="115"/>
      <c r="D6" s="115"/>
      <c r="E6" s="115"/>
      <c r="F6" s="115"/>
      <c r="G6" s="14" t="s">
        <v>138</v>
      </c>
      <c r="H6" s="14" t="s">
        <v>139</v>
      </c>
      <c r="I6" s="14" t="s">
        <v>140</v>
      </c>
      <c r="J6" s="14" t="s">
        <v>141</v>
      </c>
    </row>
    <row r="7" spans="1:10" x14ac:dyDescent="0.3">
      <c r="A7" s="15"/>
      <c r="B7" s="16"/>
      <c r="C7" s="17"/>
      <c r="D7" s="18"/>
      <c r="E7" s="17"/>
      <c r="F7" s="17"/>
      <c r="G7" s="17"/>
      <c r="H7" s="17"/>
      <c r="I7" s="17"/>
      <c r="J7" s="17"/>
    </row>
    <row r="8" spans="1:10" x14ac:dyDescent="0.3">
      <c r="A8" s="16" t="s">
        <v>142</v>
      </c>
      <c r="B8" s="19">
        <v>9618.9</v>
      </c>
      <c r="C8" s="20">
        <v>5005.6000000000004</v>
      </c>
      <c r="D8" s="20">
        <v>4130.3999999999996</v>
      </c>
      <c r="E8" s="20">
        <f>D8-C8</f>
        <v>-875.20000000000073</v>
      </c>
      <c r="F8" s="21">
        <f t="shared" ref="F8:F15" si="0">B8+C8-D8</f>
        <v>10494.1</v>
      </c>
      <c r="G8" s="22">
        <v>12.5</v>
      </c>
      <c r="H8" s="23">
        <v>5.6</v>
      </c>
      <c r="I8" s="23">
        <v>12.6</v>
      </c>
      <c r="J8" s="23">
        <v>9.1</v>
      </c>
    </row>
    <row r="9" spans="1:10" x14ac:dyDescent="0.3">
      <c r="A9" s="16" t="s">
        <v>143</v>
      </c>
      <c r="B9" s="19"/>
      <c r="C9" s="20"/>
      <c r="D9" s="20"/>
      <c r="E9" s="20"/>
      <c r="F9" s="21"/>
      <c r="G9" s="22"/>
      <c r="H9" s="23"/>
      <c r="I9" s="23"/>
      <c r="J9" s="23"/>
    </row>
    <row r="10" spans="1:10" x14ac:dyDescent="0.3">
      <c r="A10" s="24" t="s">
        <v>144</v>
      </c>
      <c r="B10" s="19">
        <v>2057.1</v>
      </c>
      <c r="C10" s="19">
        <v>1571.3</v>
      </c>
      <c r="D10" s="19">
        <v>1305.5999999999999</v>
      </c>
      <c r="E10" s="20">
        <f>D10-C10</f>
        <v>-265.70000000000005</v>
      </c>
      <c r="F10" s="21">
        <f t="shared" si="0"/>
        <v>2322.7999999999997</v>
      </c>
      <c r="G10" s="23">
        <v>21.4</v>
      </c>
      <c r="H10" s="23">
        <v>5.7</v>
      </c>
      <c r="I10" s="23">
        <v>21</v>
      </c>
      <c r="J10" s="23">
        <v>10.5</v>
      </c>
    </row>
    <row r="11" spans="1:10" x14ac:dyDescent="0.3">
      <c r="A11" s="24" t="s">
        <v>145</v>
      </c>
      <c r="B11" s="19">
        <v>1563.9</v>
      </c>
      <c r="C11" s="20">
        <v>44.3</v>
      </c>
      <c r="D11" s="20">
        <v>834.7</v>
      </c>
      <c r="E11" s="20">
        <f t="shared" ref="E11:E19" si="1">D11-C11</f>
        <v>790.40000000000009</v>
      </c>
      <c r="F11" s="21">
        <f t="shared" si="0"/>
        <v>773.5</v>
      </c>
      <c r="G11" s="23">
        <v>-3.6</v>
      </c>
      <c r="H11" s="23">
        <v>2.1</v>
      </c>
      <c r="I11" s="23">
        <v>-6.3</v>
      </c>
      <c r="J11" s="23">
        <v>-0.2</v>
      </c>
    </row>
    <row r="12" spans="1:10" x14ac:dyDescent="0.3">
      <c r="A12" s="24" t="s">
        <v>146</v>
      </c>
      <c r="B12" s="19">
        <v>5513.4</v>
      </c>
      <c r="C12" s="19">
        <v>3314.7</v>
      </c>
      <c r="D12" s="19">
        <v>1919.7</v>
      </c>
      <c r="E12" s="20">
        <f t="shared" si="1"/>
        <v>-1394.9999999999998</v>
      </c>
      <c r="F12" s="21">
        <f t="shared" si="0"/>
        <v>6908.3999999999987</v>
      </c>
      <c r="G12" s="23">
        <v>14.7</v>
      </c>
      <c r="H12" s="23">
        <v>5.2</v>
      </c>
      <c r="I12" s="23">
        <v>17.600000000000001</v>
      </c>
      <c r="J12" s="23">
        <v>9.1999999999999993</v>
      </c>
    </row>
    <row r="13" spans="1:10" x14ac:dyDescent="0.3">
      <c r="A13" s="24" t="s">
        <v>147</v>
      </c>
      <c r="B13" s="19">
        <v>484.6</v>
      </c>
      <c r="C13" s="20">
        <v>75.099999999999994</v>
      </c>
      <c r="D13" s="20">
        <v>70.400000000000006</v>
      </c>
      <c r="E13" s="20">
        <f t="shared" si="1"/>
        <v>-4.6999999999999886</v>
      </c>
      <c r="F13" s="21">
        <f t="shared" si="0"/>
        <v>489.30000000000007</v>
      </c>
      <c r="G13" s="23">
        <v>13.5</v>
      </c>
      <c r="H13" s="23">
        <v>26.2</v>
      </c>
      <c r="I13" s="23">
        <v>5.5</v>
      </c>
      <c r="J13" s="23">
        <v>16.600000000000001</v>
      </c>
    </row>
    <row r="14" spans="1:10" x14ac:dyDescent="0.3">
      <c r="A14" s="25"/>
      <c r="B14" s="19"/>
      <c r="C14" s="20"/>
      <c r="D14" s="20"/>
      <c r="E14" s="20"/>
      <c r="F14" s="21"/>
      <c r="G14" s="23"/>
      <c r="H14" s="23"/>
      <c r="I14" s="23"/>
      <c r="J14" s="23"/>
    </row>
    <row r="15" spans="1:10" x14ac:dyDescent="0.3">
      <c r="A15" s="16" t="s">
        <v>148</v>
      </c>
      <c r="B15" s="19">
        <v>201.3</v>
      </c>
      <c r="C15" s="20">
        <v>3097.8</v>
      </c>
      <c r="D15" s="20">
        <v>112.1</v>
      </c>
      <c r="E15" s="20">
        <f t="shared" si="1"/>
        <v>-2985.7000000000003</v>
      </c>
      <c r="F15" s="21">
        <f t="shared" si="0"/>
        <v>3187.0000000000005</v>
      </c>
      <c r="G15" s="23">
        <v>10.8</v>
      </c>
      <c r="H15" s="23">
        <v>1.9</v>
      </c>
      <c r="I15" s="23">
        <v>40.299999999999997</v>
      </c>
      <c r="J15" s="23">
        <v>1.5</v>
      </c>
    </row>
    <row r="16" spans="1:10" x14ac:dyDescent="0.3">
      <c r="A16" s="16"/>
      <c r="B16" s="19"/>
      <c r="C16" s="20"/>
      <c r="D16" s="20"/>
      <c r="E16" s="20"/>
      <c r="F16" s="21"/>
      <c r="G16" s="23"/>
      <c r="H16" s="23"/>
      <c r="I16" s="23"/>
      <c r="J16" s="23"/>
    </row>
    <row r="17" spans="1:10" ht="42.6" x14ac:dyDescent="0.3">
      <c r="A17" s="26"/>
      <c r="B17" s="27" t="s">
        <v>177</v>
      </c>
      <c r="C17" s="27"/>
      <c r="D17" s="27"/>
      <c r="E17" s="27"/>
      <c r="F17" s="28" t="s">
        <v>178</v>
      </c>
      <c r="G17" s="27" t="s">
        <v>177</v>
      </c>
      <c r="H17" s="29"/>
      <c r="I17" s="29"/>
      <c r="J17" s="28" t="s">
        <v>178</v>
      </c>
    </row>
    <row r="18" spans="1:10" x14ac:dyDescent="0.3">
      <c r="A18" s="16"/>
      <c r="B18" s="19"/>
      <c r="C18" s="20"/>
      <c r="D18" s="20"/>
      <c r="E18" s="20"/>
      <c r="F18" s="21"/>
      <c r="G18" s="23"/>
      <c r="H18" s="23"/>
      <c r="I18" s="23"/>
      <c r="J18" s="23"/>
    </row>
    <row r="19" spans="1:10" x14ac:dyDescent="0.3">
      <c r="A19" s="16" t="s">
        <v>149</v>
      </c>
      <c r="B19" s="19">
        <v>6998.4</v>
      </c>
      <c r="C19" s="20">
        <v>330</v>
      </c>
      <c r="D19" s="20">
        <v>1278.5</v>
      </c>
      <c r="E19" s="20">
        <f t="shared" si="1"/>
        <v>948.5</v>
      </c>
      <c r="F19" s="21">
        <v>6049.9</v>
      </c>
      <c r="G19" s="23">
        <v>2.8</v>
      </c>
      <c r="H19" s="23">
        <v>29.3</v>
      </c>
      <c r="I19" s="23">
        <v>-30.9</v>
      </c>
      <c r="J19" s="23">
        <v>16.100000000000001</v>
      </c>
    </row>
    <row r="20" spans="1:10" x14ac:dyDescent="0.3">
      <c r="A20" s="30"/>
      <c r="B20" s="31"/>
      <c r="C20" s="32"/>
      <c r="D20" s="32"/>
      <c r="E20" s="32"/>
      <c r="F20" s="32"/>
      <c r="G20" s="32"/>
      <c r="H20" s="32"/>
      <c r="I20" s="32"/>
      <c r="J20" s="32"/>
    </row>
    <row r="21" spans="1:10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 ht="15" x14ac:dyDescent="0.3">
      <c r="A22" s="10" t="s">
        <v>179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15" x14ac:dyDescent="0.3">
      <c r="A23" s="10" t="s">
        <v>180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x14ac:dyDescent="0.3">
      <c r="A24" s="33" t="s">
        <v>150</v>
      </c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3">
      <c r="A25" s="10"/>
      <c r="B25" s="34"/>
      <c r="C25" s="34"/>
      <c r="D25" s="34"/>
      <c r="E25" s="34"/>
      <c r="F25" s="34"/>
      <c r="G25" s="34"/>
      <c r="H25" s="34"/>
      <c r="I25" s="34"/>
      <c r="J25" s="34"/>
    </row>
  </sheetData>
  <mergeCells count="6">
    <mergeCell ref="G5:J5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t1</vt:lpstr>
      <vt:lpstr>f1</vt:lpstr>
      <vt:lpstr>t2</vt:lpstr>
      <vt:lpstr>f2</vt:lpstr>
      <vt:lpstr>f3</vt:lpstr>
      <vt:lpstr>f4</vt:lpstr>
      <vt:lpstr>t3</vt:lpstr>
      <vt:lpstr>t4</vt:lpstr>
      <vt:lpstr>t5</vt:lpstr>
      <vt:lpstr>Incendi_dati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Caverni</dc:creator>
  <cp:lastModifiedBy>Fabio Iacobini (CREA-PB)</cp:lastModifiedBy>
  <dcterms:created xsi:type="dcterms:W3CDTF">2015-06-05T18:17:20Z</dcterms:created>
  <dcterms:modified xsi:type="dcterms:W3CDTF">2022-12-22T11:17:06Z</dcterms:modified>
</cp:coreProperties>
</file>